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420" windowWidth="10590" windowHeight="13620" activeTab="0"/>
  </bookViews>
  <sheets>
    <sheet name="Patman" sheetId="1" r:id="rId1"/>
    <sheet name="LO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<sst xmlns="http://schemas.openxmlformats.org/spreadsheetml/2006/main" count="72" uniqueCount="53">
  <si>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Raw Water Improvements</t>
  </si>
  <si>
    <t>Phase 1 Costs</t>
  </si>
  <si>
    <t>Phase 1 Pipeline</t>
  </si>
  <si>
    <t>Phase 1 Pump Station</t>
  </si>
  <si>
    <t>Phase 2 Costs</t>
  </si>
  <si>
    <t>Phase 2 Pipeline</t>
  </si>
  <si>
    <t>Phase 2 Pump Station</t>
  </si>
  <si>
    <t>Total Construction Costs</t>
  </si>
  <si>
    <t>Phase 1 Interest</t>
  </si>
  <si>
    <t>Phase 2 Interest</t>
  </si>
  <si>
    <t>Total Interest</t>
  </si>
  <si>
    <t>Total Project Costs</t>
  </si>
  <si>
    <t>Phase 1 Permitting and Mitigation</t>
  </si>
  <si>
    <t>Unit Costs (until amortized)</t>
  </si>
  <si>
    <t>per 1,000 gallons Phase 1</t>
  </si>
  <si>
    <t>per 1,000 gallons Phase 2</t>
  </si>
  <si>
    <t>per Acre-foot Phase 1</t>
  </si>
  <si>
    <t>per Acre-foot Phase 2</t>
  </si>
  <si>
    <t>per Acre-foot Total</t>
  </si>
  <si>
    <t>per 1,000 gallons Total</t>
  </si>
  <si>
    <t xml:space="preserve">230 foot elevation </t>
  </si>
  <si>
    <t xml:space="preserve">235 foot elevation </t>
  </si>
  <si>
    <t xml:space="preserve">240 foot elevation </t>
  </si>
  <si>
    <t>Water Volume (afpy)</t>
  </si>
  <si>
    <t>Unit Costs (after amortization)</t>
  </si>
  <si>
    <t>Total Annual Cost Phase 1</t>
  </si>
  <si>
    <t>Debt Service 6% for 30 years</t>
  </si>
  <si>
    <t>Operation &amp; Maintenance</t>
  </si>
  <si>
    <t>Electricity ($0.09/kWh)</t>
  </si>
  <si>
    <t xml:space="preserve">Phase 1 Annual Costs </t>
  </si>
  <si>
    <t xml:space="preserve">Phase 2 Annual Costs </t>
  </si>
  <si>
    <t>Total Annual Cost Phase 2</t>
  </si>
  <si>
    <t>Sub Total Phase 1 Construction Costs</t>
  </si>
  <si>
    <t>Sub Total Phase 2 Construction Costs</t>
  </si>
  <si>
    <t>Raw Water Purchase (100,000 afpy Texarkana)</t>
  </si>
  <si>
    <t>Operating Elevation Scenario</t>
  </si>
  <si>
    <t>Lake O' the Pines Cost Estimates - May 2010</t>
  </si>
  <si>
    <t>Water Destination</t>
  </si>
  <si>
    <t>TRWD Rolling Hills WTP</t>
  </si>
  <si>
    <t>Pipeline</t>
  </si>
  <si>
    <t>Pump Station</t>
  </si>
  <si>
    <t>Sub Total Construction Costs</t>
  </si>
  <si>
    <t>Interest during construction (24 months)</t>
  </si>
  <si>
    <t>Sub Total Permitting and Mitigation</t>
  </si>
  <si>
    <t xml:space="preserve">per Acre-foot </t>
  </si>
  <si>
    <t>per 1,000 gallons</t>
  </si>
  <si>
    <t>Total Annual Cost</t>
  </si>
  <si>
    <t xml:space="preserve">Raw Water Purchase </t>
  </si>
  <si>
    <t xml:space="preserve">per 1,000 gallons </t>
  </si>
  <si>
    <t xml:space="preserve">ANNUAL COSTS </t>
  </si>
  <si>
    <t>CONSTRUCTION COSTS</t>
  </si>
  <si>
    <t>DWU East Side WTP</t>
  </si>
  <si>
    <t>NTMWD Farmersville New WTP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</si>
</sst>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166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:D49"/>
    </sheetView>
  </sheetViews>
  <sheetFormatPr defaultColWidth="9.140625" defaultRowHeight="12.75"/>
  <cols>
    <col min="1" max="1" width="36.8515625" style="3" bestFit="1" customWidth="1"/>
    <col min="2" max="4" width="14.7109375" style="3" bestFit="1" customWidth="1"/>
    <col min="5" max="16384" width="9.140625" style="3" customWidth="1"/>
  </cols>
  <sheetData>
    <row r="1" spans="1:4" ht="12.75" customHeight="1">
      <c r="A1" s="1" t="s">
        <v>35</v>
      </c>
      <c r="B1" s="2" t="s">
        <v>20</v>
      </c>
      <c r="C1" s="2" t="s">
        <v>21</v>
      </c>
      <c r="D1" s="2" t="s">
        <v>22</v>
      </c>
    </row>
    <row r="2" spans="1:4" ht="12.75">
      <c r="A2" s="1" t="s">
        <v>23</v>
      </c>
      <c r="B2" s="4">
        <v>500005</v>
      </c>
      <c r="C2" s="4">
        <v>655290</v>
      </c>
      <c r="D2" s="4">
        <v>776300</v>
      </c>
    </row>
    <row r="3" spans="1:4" ht="12.75">
      <c r="A3" s="5" t="s">
        <v>1</v>
      </c>
      <c r="B3" s="6"/>
      <c r="C3" s="6"/>
      <c r="D3" s="6"/>
    </row>
    <row r="4" spans="1:4" ht="12.75">
      <c r="A4" s="7" t="s">
        <v>0</v>
      </c>
      <c r="B4" s="8">
        <v>159778000</v>
      </c>
      <c r="C4" s="8">
        <v>345768000</v>
      </c>
      <c r="D4" s="8">
        <v>460275000</v>
      </c>
    </row>
    <row r="5" spans="1:4" ht="12.75">
      <c r="A5" s="7" t="s">
        <v>2</v>
      </c>
      <c r="B5" s="8">
        <v>1504135000</v>
      </c>
      <c r="C5" s="8">
        <v>1637049000</v>
      </c>
      <c r="D5" s="8">
        <v>1878374000</v>
      </c>
    </row>
    <row r="6" spans="1:4" ht="12.75">
      <c r="A6" s="7" t="s">
        <v>3</v>
      </c>
      <c r="B6" s="8">
        <v>284225000</v>
      </c>
      <c r="C6" s="8">
        <v>314886000</v>
      </c>
      <c r="D6" s="8">
        <v>347775000</v>
      </c>
    </row>
    <row r="7" spans="1:4" ht="12.75">
      <c r="A7" s="9" t="s">
        <v>32</v>
      </c>
      <c r="B7" s="10">
        <f>SUM(B4:B6)</f>
        <v>1948138000</v>
      </c>
      <c r="C7" s="10">
        <f>SUM(C4:C6)</f>
        <v>2297703000</v>
      </c>
      <c r="D7" s="10">
        <f>SUM(D4:D6)</f>
        <v>2686424000</v>
      </c>
    </row>
    <row r="8" spans="1:4" ht="12.75">
      <c r="A8" s="7"/>
      <c r="B8" s="8"/>
      <c r="C8" s="8"/>
      <c r="D8" s="8"/>
    </row>
    <row r="9" spans="1:4" ht="12.75">
      <c r="A9" s="9" t="s">
        <v>4</v>
      </c>
      <c r="B9" s="8"/>
      <c r="C9" s="8"/>
      <c r="D9" s="8"/>
    </row>
    <row r="10" spans="1:4" ht="12.75">
      <c r="A10" s="7" t="s">
        <v>5</v>
      </c>
      <c r="B10" s="8">
        <v>1381912000</v>
      </c>
      <c r="C10" s="8">
        <v>1621453000</v>
      </c>
      <c r="D10" s="8">
        <v>1861866000</v>
      </c>
    </row>
    <row r="11" spans="1:4" ht="12.75">
      <c r="A11" s="7" t="s">
        <v>6</v>
      </c>
      <c r="B11" s="8">
        <v>210245000</v>
      </c>
      <c r="C11" s="8">
        <v>307076000</v>
      </c>
      <c r="D11" s="8">
        <v>339965000</v>
      </c>
    </row>
    <row r="12" spans="1:4" ht="12.75">
      <c r="A12" s="9" t="s">
        <v>33</v>
      </c>
      <c r="B12" s="10">
        <f>SUM(B10:B11)</f>
        <v>1592157000</v>
      </c>
      <c r="C12" s="10">
        <f>SUM(C10:C11)</f>
        <v>1928529000</v>
      </c>
      <c r="D12" s="10">
        <f>SUM(D10:D11)</f>
        <v>2201831000</v>
      </c>
    </row>
    <row r="13" spans="1:4" ht="12.75">
      <c r="A13" s="7"/>
      <c r="B13" s="8"/>
      <c r="C13" s="8"/>
      <c r="D13" s="8"/>
    </row>
    <row r="14" spans="1:4" ht="12.75">
      <c r="A14" s="9" t="s">
        <v>7</v>
      </c>
      <c r="B14" s="10">
        <f>SUM(B7,B12)</f>
        <v>3540295000</v>
      </c>
      <c r="C14" s="10">
        <f>SUM(C7,C12)</f>
        <v>4226232000</v>
      </c>
      <c r="D14" s="10">
        <f>SUM(D7,D12)</f>
        <v>4888255000</v>
      </c>
    </row>
    <row r="15" spans="1:4" ht="12.75">
      <c r="A15" s="9"/>
      <c r="B15" s="10"/>
      <c r="C15" s="10"/>
      <c r="D15" s="10"/>
    </row>
    <row r="16" spans="1:4" ht="12.75">
      <c r="A16" s="9" t="s">
        <v>12</v>
      </c>
      <c r="B16" s="10">
        <f>ROUND(0.01*B14,-3)</f>
        <v>35403000</v>
      </c>
      <c r="C16" s="10">
        <f>ROUND(0.01*C14,-3)</f>
        <v>42262000</v>
      </c>
      <c r="D16" s="10">
        <f>ROUND(0.01*D14,-3)</f>
        <v>48883000</v>
      </c>
    </row>
    <row r="17" spans="1:4" ht="12.75">
      <c r="A17" s="7"/>
      <c r="B17" s="8"/>
      <c r="C17" s="8"/>
      <c r="D17" s="8"/>
    </row>
    <row r="18" spans="1:4" ht="12.75">
      <c r="A18" s="7" t="s">
        <v>8</v>
      </c>
      <c r="B18" s="8">
        <v>237030000</v>
      </c>
      <c r="C18" s="8">
        <v>279562000</v>
      </c>
      <c r="D18" s="8">
        <v>326857000</v>
      </c>
    </row>
    <row r="19" spans="1:4" ht="12.75">
      <c r="A19" s="7" t="s">
        <v>9</v>
      </c>
      <c r="B19" s="8">
        <v>193718000</v>
      </c>
      <c r="C19" s="8">
        <v>234644000</v>
      </c>
      <c r="D19" s="8">
        <v>267897000</v>
      </c>
    </row>
    <row r="20" spans="1:4" ht="12.75">
      <c r="A20" s="9" t="s">
        <v>10</v>
      </c>
      <c r="B20" s="10">
        <v>430592000</v>
      </c>
      <c r="C20" s="10">
        <f>SUM(C18:C19)</f>
        <v>514206000</v>
      </c>
      <c r="D20" s="10">
        <f>SUM(D18:D19)</f>
        <v>594754000</v>
      </c>
    </row>
    <row r="21" spans="1:4" ht="12.75">
      <c r="A21" s="7"/>
      <c r="B21" s="8"/>
      <c r="C21" s="8"/>
      <c r="D21" s="8"/>
    </row>
    <row r="22" spans="1:4" ht="12.75">
      <c r="A22" s="7" t="s">
        <v>1</v>
      </c>
      <c r="B22" s="8">
        <f>SUM(B7,B16,B18)</f>
        <v>2220571000</v>
      </c>
      <c r="C22" s="8">
        <f>SUM(C7,C16,C18)</f>
        <v>2619527000</v>
      </c>
      <c r="D22" s="8">
        <f>SUM(D7,D16,D18)</f>
        <v>3062164000</v>
      </c>
    </row>
    <row r="23" spans="1:4" ht="12.75">
      <c r="A23" s="7" t="s">
        <v>4</v>
      </c>
      <c r="B23" s="8">
        <f>SUM(B12,B19)</f>
        <v>1785875000</v>
      </c>
      <c r="C23" s="8">
        <f>SUM(C12,C19)</f>
        <v>2163173000</v>
      </c>
      <c r="D23" s="8">
        <f>SUM(D12,D19)</f>
        <v>2469728000</v>
      </c>
    </row>
    <row r="24" spans="1:4" ht="12.75">
      <c r="A24" s="1" t="s">
        <v>11</v>
      </c>
      <c r="B24" s="11">
        <f>SUM(B22:B23)</f>
        <v>4006446000</v>
      </c>
      <c r="C24" s="11">
        <f>SUM(C22:C23)</f>
        <v>4782700000</v>
      </c>
      <c r="D24" s="11">
        <f>SUM(D22:D23)</f>
        <v>5531892000</v>
      </c>
    </row>
    <row r="25" spans="1:4" ht="12.75">
      <c r="A25" s="7"/>
      <c r="B25" s="8"/>
      <c r="C25" s="8"/>
      <c r="D25" s="8"/>
    </row>
    <row r="26" spans="1:4" ht="12.75">
      <c r="A26" s="9" t="s">
        <v>29</v>
      </c>
      <c r="B26" s="8"/>
      <c r="C26" s="8"/>
      <c r="D26" s="8"/>
    </row>
    <row r="27" spans="1:4" ht="12.75">
      <c r="A27" s="7" t="s">
        <v>27</v>
      </c>
      <c r="B27" s="8">
        <v>22147000</v>
      </c>
      <c r="C27" s="8">
        <v>24243000</v>
      </c>
      <c r="D27" s="8">
        <v>27478000</v>
      </c>
    </row>
    <row r="28" spans="1:4" ht="12.75">
      <c r="A28" s="7" t="s">
        <v>28</v>
      </c>
      <c r="B28" s="8">
        <v>56358000</v>
      </c>
      <c r="C28" s="8">
        <v>67667000</v>
      </c>
      <c r="D28" s="8">
        <v>76811000</v>
      </c>
    </row>
    <row r="29" spans="1:4" ht="12.75">
      <c r="A29" s="7" t="s">
        <v>26</v>
      </c>
      <c r="B29" s="8">
        <v>161322000</v>
      </c>
      <c r="C29" s="8">
        <v>190306000</v>
      </c>
      <c r="D29" s="8">
        <v>222463000</v>
      </c>
    </row>
    <row r="30" spans="1:4" ht="12.75">
      <c r="A30" s="7" t="s">
        <v>34</v>
      </c>
      <c r="B30" s="8">
        <v>10101000</v>
      </c>
      <c r="C30" s="8">
        <v>10101000</v>
      </c>
      <c r="D30" s="8">
        <v>10101000</v>
      </c>
    </row>
    <row r="31" spans="1:4" ht="12.75">
      <c r="A31" s="9" t="s">
        <v>25</v>
      </c>
      <c r="B31" s="10">
        <f>SUM(B27:B30)</f>
        <v>249928000</v>
      </c>
      <c r="C31" s="12">
        <f>SUM(C27:C30)</f>
        <v>292317000</v>
      </c>
      <c r="D31" s="12">
        <f>SUM(D27:D30)</f>
        <v>336853000</v>
      </c>
    </row>
    <row r="32" spans="1:4" ht="12.75">
      <c r="A32" s="9"/>
      <c r="B32" s="8"/>
      <c r="C32" s="8"/>
      <c r="D32" s="8"/>
    </row>
    <row r="33" spans="1:4" ht="12.75">
      <c r="A33" s="9" t="s">
        <v>30</v>
      </c>
      <c r="B33" s="8"/>
      <c r="C33" s="8"/>
      <c r="D33" s="8"/>
    </row>
    <row r="34" spans="1:4" ht="12.75">
      <c r="A34" s="7" t="s">
        <v>27</v>
      </c>
      <c r="B34" s="8">
        <v>19075000</v>
      </c>
      <c r="C34" s="8">
        <v>23891000</v>
      </c>
      <c r="D34" s="8">
        <v>27118000</v>
      </c>
    </row>
    <row r="35" spans="1:4" ht="12.75">
      <c r="A35" s="7" t="s">
        <v>28</v>
      </c>
      <c r="B35" s="8">
        <v>43631000</v>
      </c>
      <c r="C35" s="8">
        <v>67667000</v>
      </c>
      <c r="D35" s="8">
        <v>75990000</v>
      </c>
    </row>
    <row r="36" spans="1:4" ht="12.75">
      <c r="A36" s="7" t="s">
        <v>26</v>
      </c>
      <c r="B36" s="8">
        <v>129742000</v>
      </c>
      <c r="C36" s="8">
        <v>157152000</v>
      </c>
      <c r="D36" s="8">
        <v>179423000</v>
      </c>
    </row>
    <row r="37" spans="1:4" ht="12.75">
      <c r="A37" s="9" t="s">
        <v>31</v>
      </c>
      <c r="B37" s="10">
        <f>SUM(B34:B36)</f>
        <v>192448000</v>
      </c>
      <c r="C37" s="12">
        <f>SUM(C34:C36)</f>
        <v>248710000</v>
      </c>
      <c r="D37" s="12">
        <f>SUM(D34:D36)</f>
        <v>282531000</v>
      </c>
    </row>
    <row r="38" spans="1:4" ht="12.75">
      <c r="A38" s="9"/>
      <c r="B38" s="8"/>
      <c r="C38" s="8"/>
      <c r="D38" s="8"/>
    </row>
    <row r="39" spans="1:4" ht="12.75">
      <c r="A39" s="1" t="s">
        <v>13</v>
      </c>
      <c r="B39" s="13"/>
      <c r="C39" s="13"/>
      <c r="D39" s="13"/>
    </row>
    <row r="40" spans="1:4" ht="12.75">
      <c r="A40" s="24" t="s">
        <v>16</v>
      </c>
      <c r="B40" s="25">
        <v>999.7020029799702</v>
      </c>
      <c r="C40" s="25">
        <v>892.1759831524973</v>
      </c>
      <c r="D40" s="25">
        <v>867.8423289965219</v>
      </c>
    </row>
    <row r="41" spans="1:4" ht="12.75">
      <c r="A41" s="24" t="s">
        <v>17</v>
      </c>
      <c r="B41" s="25">
        <v>769.7843021569785</v>
      </c>
      <c r="C41" s="25">
        <v>759.0837644401715</v>
      </c>
      <c r="D41" s="25">
        <v>727.8912791446605</v>
      </c>
    </row>
    <row r="42" spans="1:4" ht="12.75">
      <c r="A42" s="24" t="s">
        <v>18</v>
      </c>
      <c r="B42" s="25">
        <v>884.7431525684743</v>
      </c>
      <c r="C42" s="25">
        <v>825.6298737963344</v>
      </c>
      <c r="D42" s="25">
        <v>797.8668040705912</v>
      </c>
    </row>
    <row r="43" spans="1:4" ht="12.75" hidden="1">
      <c r="A43" s="7" t="s">
        <v>14</v>
      </c>
      <c r="B43" s="14">
        <v>3.068181827327634</v>
      </c>
      <c r="C43" s="14">
        <v>2.7381741060105718</v>
      </c>
      <c r="D43" s="14">
        <v>2.663491775424769</v>
      </c>
    </row>
    <row r="44" spans="1:4" ht="12.75" hidden="1">
      <c r="A44" s="7" t="s">
        <v>15</v>
      </c>
      <c r="B44" s="14">
        <v>2.3625422373865614</v>
      </c>
      <c r="C44" s="14">
        <v>2.3297012555064853</v>
      </c>
      <c r="D44" s="14">
        <v>2.2339685109010023</v>
      </c>
    </row>
    <row r="45" spans="1:4" ht="12.75" hidden="1">
      <c r="A45" s="7" t="s">
        <v>19</v>
      </c>
      <c r="B45" s="14">
        <v>2.7153620323570977</v>
      </c>
      <c r="C45" s="14">
        <v>2.5339376807585285</v>
      </c>
      <c r="D45" s="14">
        <v>2.448730143162886</v>
      </c>
    </row>
    <row r="46" spans="1:4" ht="12.75">
      <c r="A46" s="1" t="s">
        <v>24</v>
      </c>
      <c r="B46" s="23"/>
      <c r="C46" s="23"/>
      <c r="D46" s="23"/>
    </row>
    <row r="47" spans="1:4" ht="12.75">
      <c r="A47" s="24" t="s">
        <v>16</v>
      </c>
      <c r="B47" s="25">
        <v>354.36845631543684</v>
      </c>
      <c r="C47" s="25">
        <v>311.34612156449816</v>
      </c>
      <c r="D47" s="25">
        <v>294.7056550302718</v>
      </c>
    </row>
    <row r="48" spans="1:4" ht="12.75">
      <c r="A48" s="24" t="s">
        <v>17</v>
      </c>
      <c r="B48" s="25">
        <v>250.82149178508215</v>
      </c>
      <c r="C48" s="25">
        <v>279.4426894962536</v>
      </c>
      <c r="D48" s="25">
        <v>265.6395723302847</v>
      </c>
    </row>
    <row r="49" spans="1:4" ht="12.75">
      <c r="A49" s="24" t="s">
        <v>18</v>
      </c>
      <c r="B49" s="25">
        <v>302.5949740502595</v>
      </c>
      <c r="C49" s="25">
        <v>295.3944055303759</v>
      </c>
      <c r="D49" s="25">
        <v>280.17261368027823</v>
      </c>
    </row>
    <row r="50" spans="1:4" ht="12.75" hidden="1">
      <c r="A50" s="7" t="s">
        <v>14</v>
      </c>
      <c r="B50" s="14">
        <v>1.0875909567092805</v>
      </c>
      <c r="C50" s="14">
        <v>0.9555512636221788</v>
      </c>
      <c r="D50" s="14">
        <v>0.9044800675393698</v>
      </c>
    </row>
    <row r="51" spans="1:4" ht="12.75" hidden="1">
      <c r="A51" s="7" t="s">
        <v>15</v>
      </c>
      <c r="B51" s="14">
        <v>0.7697953397154645</v>
      </c>
      <c r="C51" s="14">
        <v>0.8576365548295718</v>
      </c>
      <c r="D51" s="14">
        <v>0.8152734575037096</v>
      </c>
    </row>
    <row r="52" spans="1:4" ht="12.75" hidden="1">
      <c r="A52" s="7" t="s">
        <v>19</v>
      </c>
      <c r="B52" s="14">
        <v>0.9286931482123726</v>
      </c>
      <c r="C52" s="14">
        <v>0.9065939092258753</v>
      </c>
      <c r="D52" s="14">
        <v>0.8598767625215397</v>
      </c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7"/>
    </sheetView>
  </sheetViews>
  <sheetFormatPr defaultColWidth="32.8515625" defaultRowHeight="12.75"/>
  <cols>
    <col min="1" max="1" width="32.8515625" style="3" customWidth="1"/>
    <col min="2" max="2" width="13.7109375" style="3" customWidth="1"/>
    <col min="3" max="3" width="18.7109375" style="3" customWidth="1"/>
    <col min="4" max="4" width="13.7109375" style="3" customWidth="1"/>
    <col min="5" max="16384" width="32.8515625" style="3" customWidth="1"/>
  </cols>
  <sheetData>
    <row r="1" ht="12.75">
      <c r="A1" s="16" t="s">
        <v>36</v>
      </c>
    </row>
    <row r="2" spans="1:4" ht="26.25" customHeight="1">
      <c r="A2" s="1" t="s">
        <v>37</v>
      </c>
      <c r="B2" s="2" t="s">
        <v>51</v>
      </c>
      <c r="C2" s="2" t="s">
        <v>52</v>
      </c>
      <c r="D2" s="2" t="s">
        <v>38</v>
      </c>
    </row>
    <row r="3" spans="1:4" ht="12.75">
      <c r="A3" s="1" t="s">
        <v>23</v>
      </c>
      <c r="B3" s="4">
        <v>101000</v>
      </c>
      <c r="C3" s="4">
        <v>101000</v>
      </c>
      <c r="D3" s="4">
        <v>101000</v>
      </c>
    </row>
    <row r="4" spans="1:4" ht="12.75">
      <c r="A4" s="17"/>
      <c r="B4" s="18"/>
      <c r="C4" s="18"/>
      <c r="D4" s="18"/>
    </row>
    <row r="5" spans="1:4" ht="12.75">
      <c r="A5" s="5" t="s">
        <v>50</v>
      </c>
      <c r="B5" s="19"/>
      <c r="C5" s="19"/>
      <c r="D5" s="6"/>
    </row>
    <row r="6" spans="1:4" ht="12.75">
      <c r="A6" s="7" t="s">
        <v>39</v>
      </c>
      <c r="B6" s="8">
        <v>458818000</v>
      </c>
      <c r="C6" s="8">
        <v>382577000</v>
      </c>
      <c r="D6" s="8">
        <v>604893000</v>
      </c>
    </row>
    <row r="7" spans="1:4" ht="12.75">
      <c r="A7" s="7" t="s">
        <v>40</v>
      </c>
      <c r="B7" s="8">
        <v>81556000</v>
      </c>
      <c r="C7" s="8">
        <v>71844000</v>
      </c>
      <c r="D7" s="8">
        <v>119834000</v>
      </c>
    </row>
    <row r="8" spans="1:4" ht="12.75">
      <c r="A8" s="9" t="s">
        <v>41</v>
      </c>
      <c r="B8" s="10">
        <f>SUM(B6:B7)</f>
        <v>540374000</v>
      </c>
      <c r="C8" s="10">
        <f>SUM(C6:C7)</f>
        <v>454421000</v>
      </c>
      <c r="D8" s="10">
        <f>SUM(D6:D7)</f>
        <v>724727000</v>
      </c>
    </row>
    <row r="9" spans="1:4" ht="12.75">
      <c r="A9" s="7"/>
      <c r="B9" s="8"/>
      <c r="C9" s="8"/>
      <c r="D9" s="8"/>
    </row>
    <row r="10" spans="1:4" ht="12.75">
      <c r="A10" s="9" t="s">
        <v>43</v>
      </c>
      <c r="B10" s="10">
        <v>5404000</v>
      </c>
      <c r="C10" s="10">
        <v>4544000</v>
      </c>
      <c r="D10" s="10">
        <v>7247000</v>
      </c>
    </row>
    <row r="11" spans="1:4" ht="12.75">
      <c r="A11" s="7"/>
      <c r="B11" s="8"/>
      <c r="C11" s="8"/>
      <c r="D11" s="8"/>
    </row>
    <row r="12" spans="1:4" ht="12.75">
      <c r="A12" s="17" t="s">
        <v>42</v>
      </c>
      <c r="B12" s="10">
        <v>44132000</v>
      </c>
      <c r="C12" s="10">
        <v>37113000</v>
      </c>
      <c r="D12" s="10">
        <v>88178000</v>
      </c>
    </row>
    <row r="13" spans="1:4" ht="12.75">
      <c r="A13" s="7"/>
      <c r="B13" s="8"/>
      <c r="C13" s="8"/>
      <c r="D13" s="8"/>
    </row>
    <row r="14" spans="1:4" ht="12.75">
      <c r="A14" s="1" t="s">
        <v>11</v>
      </c>
      <c r="B14" s="11">
        <f>SUM(B8+B10+B12)</f>
        <v>589910000</v>
      </c>
      <c r="C14" s="11">
        <f>SUM(C8+C10+C12)</f>
        <v>496078000</v>
      </c>
      <c r="D14" s="11">
        <f>SUM(D8+D10+D12)</f>
        <v>820152000</v>
      </c>
    </row>
    <row r="15" spans="1:4" ht="12.75">
      <c r="A15" s="7"/>
      <c r="B15" s="8"/>
      <c r="C15" s="8"/>
      <c r="D15" s="8"/>
    </row>
    <row r="16" spans="1:4" ht="12.75">
      <c r="A16" s="9" t="s">
        <v>49</v>
      </c>
      <c r="B16" s="8"/>
      <c r="C16" s="8"/>
      <c r="D16" s="8"/>
    </row>
    <row r="17" spans="1:4" ht="12.75">
      <c r="A17" s="7" t="s">
        <v>27</v>
      </c>
      <c r="B17" s="8">
        <v>6627000</v>
      </c>
      <c r="C17" s="8">
        <v>5622000</v>
      </c>
      <c r="D17" s="8">
        <v>9045000</v>
      </c>
    </row>
    <row r="18" spans="1:4" ht="12.75">
      <c r="A18" s="7" t="s">
        <v>28</v>
      </c>
      <c r="B18" s="8">
        <v>13623000</v>
      </c>
      <c r="C18" s="8">
        <v>10788000</v>
      </c>
      <c r="D18" s="8">
        <v>20588000</v>
      </c>
    </row>
    <row r="19" spans="1:4" ht="12.75">
      <c r="A19" s="7" t="s">
        <v>26</v>
      </c>
      <c r="B19" s="8">
        <v>42856000</v>
      </c>
      <c r="C19" s="8">
        <v>36040000</v>
      </c>
      <c r="D19" s="8">
        <v>59583000</v>
      </c>
    </row>
    <row r="20" spans="1:4" ht="12.75">
      <c r="A20" s="7" t="s">
        <v>47</v>
      </c>
      <c r="B20" s="8">
        <v>9873000</v>
      </c>
      <c r="C20" s="8">
        <v>9873000</v>
      </c>
      <c r="D20" s="8">
        <v>9873000</v>
      </c>
    </row>
    <row r="21" spans="1:4" ht="12.75">
      <c r="A21" s="9" t="s">
        <v>46</v>
      </c>
      <c r="B21" s="10">
        <f>SUM(B17:B20)</f>
        <v>72979000</v>
      </c>
      <c r="C21" s="12">
        <f>SUM(C17:C20)</f>
        <v>62323000</v>
      </c>
      <c r="D21" s="10">
        <f>SUM(D17:D20)</f>
        <v>99089000</v>
      </c>
    </row>
    <row r="22" spans="1:4" ht="12.75">
      <c r="A22" s="9"/>
      <c r="B22" s="8"/>
      <c r="C22" s="8"/>
      <c r="D22" s="8"/>
    </row>
    <row r="23" spans="1:4" ht="12.75">
      <c r="A23" s="1" t="s">
        <v>13</v>
      </c>
      <c r="B23" s="13"/>
      <c r="C23" s="13"/>
      <c r="D23" s="13"/>
    </row>
    <row r="24" spans="1:4" ht="12.75">
      <c r="A24" s="24" t="s">
        <v>44</v>
      </c>
      <c r="B24" s="25">
        <f>B21/$B$3</f>
        <v>722.5643564356436</v>
      </c>
      <c r="C24" s="25">
        <f>C21/$C$3</f>
        <v>617.059405940594</v>
      </c>
      <c r="D24" s="25">
        <f>D21/$C$3</f>
        <v>981.0792079207921</v>
      </c>
    </row>
    <row r="25" spans="1:4" ht="12.75" hidden="1">
      <c r="A25" s="7" t="s">
        <v>45</v>
      </c>
      <c r="B25" s="14">
        <f>B24/325.8288</f>
        <v>2.2176196715442087</v>
      </c>
      <c r="C25" s="14">
        <f>C24/325.8288</f>
        <v>1.893814806857448</v>
      </c>
      <c r="D25" s="14">
        <f>D24/325.8288</f>
        <v>3.0110266738876126</v>
      </c>
    </row>
    <row r="26" spans="1:4" ht="12.75">
      <c r="A26" s="1" t="s">
        <v>24</v>
      </c>
      <c r="B26" s="23"/>
      <c r="C26" s="23"/>
      <c r="D26" s="23"/>
    </row>
    <row r="27" spans="1:4" ht="12.75">
      <c r="A27" s="24" t="s">
        <v>44</v>
      </c>
      <c r="B27" s="25">
        <f>(B21-B19)/$B$3</f>
        <v>298.2475247524753</v>
      </c>
      <c r="C27" s="25">
        <f>(C21-C19)/$C$3</f>
        <v>260.2277227722772</v>
      </c>
      <c r="D27" s="25">
        <f>(D21-D19)/$C$3</f>
        <v>391.1485148514852</v>
      </c>
    </row>
    <row r="28" spans="1:4" ht="12.75" hidden="1">
      <c r="A28" s="7" t="s">
        <v>48</v>
      </c>
      <c r="B28" s="14">
        <f>B27/325.8288</f>
        <v>0.9153504071846175</v>
      </c>
      <c r="C28" s="14">
        <f>C27/325.8288</f>
        <v>0.7986639694596587</v>
      </c>
      <c r="D28" s="14">
        <f>D27/325.8288</f>
        <v>1.2004725022818277</v>
      </c>
    </row>
    <row r="29" spans="1:4" ht="12.75">
      <c r="A29" s="20"/>
      <c r="B29" s="21"/>
      <c r="C29" s="21"/>
      <c r="D29" s="22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TWDB</cp:lastModifiedBy>
  <cp:lastPrinted>2010-05-24T16:32:24Z</cp:lastPrinted>
  <dcterms:created xsi:type="dcterms:W3CDTF">1996-10-14T23:33:28Z</dcterms:created>
  <dcterms:modified xsi:type="dcterms:W3CDTF">2010-08-30T21:01:50Z</dcterms:modified>
  <cp:category/>
  <cp:version/>
  <cp:contentType/>
  <cp:contentStatus/>
</cp:coreProperties>
</file>