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db.sharepoint.com/teams/Team-WSC-FSCA-GrantCoordination/Shared Documents/Applications/FY 2023 FMA Application Cycle/Application Review Tools/"/>
    </mc:Choice>
  </mc:AlternateContent>
  <xr:revisionPtr revIDLastSave="198" documentId="8_{B2646356-2C67-4B40-BB33-3101963A2EA4}" xr6:coauthVersionLast="47" xr6:coauthVersionMax="47" xr10:uidLastSave="{06D92345-D6E5-440E-81C2-29AC717A5EA0}"/>
  <bookViews>
    <workbookView xWindow="28680" yWindow="-1140" windowWidth="29040" windowHeight="15990" xr2:uid="{17174BC9-29FB-4EA8-AC1D-22144F9C3045}"/>
  </bookViews>
  <sheets>
    <sheet name="Budget" sheetId="1" r:id="rId1"/>
    <sheet name="Property Informatio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H25" i="1" l="1"/>
  <c r="H24" i="1"/>
  <c r="H23" i="1"/>
  <c r="H22" i="1"/>
  <c r="B24" i="1" l="1"/>
  <c r="B23" i="1"/>
  <c r="L21" i="1"/>
  <c r="D17" i="1"/>
  <c r="E17" i="1"/>
  <c r="G17" i="1"/>
  <c r="F6" i="1"/>
  <c r="H6" i="1" s="1"/>
  <c r="I6" i="1" s="1"/>
  <c r="F5" i="1"/>
  <c r="H5" i="1" s="1"/>
  <c r="I5" i="1" s="1"/>
  <c r="F4" i="1"/>
  <c r="C17" i="1"/>
  <c r="L23" i="1"/>
  <c r="L22" i="1"/>
  <c r="F17" i="1" l="1"/>
  <c r="H4" i="1"/>
  <c r="I4" i="1" s="1"/>
  <c r="H7" i="1" l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I17" i="1" l="1"/>
  <c r="H17" i="1"/>
  <c r="J6" i="1"/>
  <c r="J8" i="1"/>
  <c r="J9" i="1"/>
  <c r="J10" i="1"/>
  <c r="J11" i="1"/>
  <c r="J12" i="1"/>
  <c r="J13" i="1"/>
  <c r="J14" i="1"/>
  <c r="J15" i="1"/>
  <c r="J16" i="1"/>
  <c r="J4" i="1"/>
  <c r="K17" i="1" l="1"/>
  <c r="C26" i="1" s="1"/>
  <c r="J7" i="1"/>
  <c r="J5" i="1"/>
  <c r="J17" i="1" s="1"/>
  <c r="C23" i="1" l="1"/>
  <c r="C24" i="1"/>
  <c r="C25" i="1" l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tc={1C6E65DF-A4E0-4476-83AA-2CB00F121301}</author>
    <author>tc={BFA54826-48A5-4AF8-99CB-BB1DBD06CF7E}</author>
    <author>tc={B3F0AEEE-1A77-40D7-8DF5-DE60CF9491D1}</author>
  </authors>
  <commentList>
    <comment ref="C2" authorId="0" shapeId="0" xr:uid="{1C6E65DF-A4E0-4476-83AA-2CB00F121301}">
      <text>
        <t>[Threaded comment]
Your version of Excel allows you to read this threaded comment; however, any edits to it will get removed if the file is opened in a newer version of Excel. Learn more: https://go.microsoft.com/fwlink/?linkid=870924
Comment:
    Cost Line Items or Tasks can be adjusted for project specifications however they should be all entered under one Cost Type in FEMA GO</t>
      </text>
    </comment>
    <comment ref="G20" authorId="1" shapeId="0" xr:uid="{BFA54826-48A5-4AF8-99CB-BB1DBD06CF7E}">
      <text>
        <t>[Threaded comment]
Your version of Excel allows you to read this threaded comment; however, any edits to it will get removed if the file is opened in a newer version of Excel. Learn more: https://go.microsoft.com/fwlink/?linkid=870924
Comment:
    Refer to detailed definitions on SF-424C instructions on GRANTS.gov for more information on Cost Categories.</t>
      </text>
    </comment>
    <comment ref="A21" authorId="2" shapeId="0" xr:uid="{B3F0AEEE-1A77-40D7-8DF5-DE60CF9491D1}">
      <text>
        <t>[Threaded comment]
Your version of Excel allows you to read this threaded comment; however, any edits to it will get removed if the file is opened in a newer version of Excel. Learn more: https://go.microsoft.com/fwlink/?linkid=870924
Comment:
    Cost Line Items or Tasks can be adjusted for project specifications however they should be all entered under one Cost Type (Management Cost) in FEMA GO</t>
      </text>
    </comment>
  </commentList>
</comments>
</file>

<file path=xl/sharedStrings.xml><?xml version="1.0" encoding="utf-8"?>
<sst xmlns="http://schemas.openxmlformats.org/spreadsheetml/2006/main" count="64" uniqueCount="61">
  <si>
    <t>Address</t>
  </si>
  <si>
    <t>Relocation/Temporay Housing</t>
  </si>
  <si>
    <t>Project and Construction Management</t>
  </si>
  <si>
    <t>Total</t>
  </si>
  <si>
    <t>Federal Cost share %</t>
  </si>
  <si>
    <t>Federal Share ($)</t>
  </si>
  <si>
    <t>Local Share ($)</t>
  </si>
  <si>
    <t>SF-424C Summary</t>
  </si>
  <si>
    <t>Administration</t>
  </si>
  <si>
    <t>Construction</t>
  </si>
  <si>
    <t>Relocation</t>
  </si>
  <si>
    <t>Insured Homes</t>
  </si>
  <si>
    <t>RL Homes</t>
  </si>
  <si>
    <t>SRL Homes</t>
  </si>
  <si>
    <t>Notice of Voluntary Interest</t>
  </si>
  <si>
    <t>Declaration and Release</t>
  </si>
  <si>
    <t>Flood Loss History</t>
  </si>
  <si>
    <t>Central Appraisal District Valuation</t>
  </si>
  <si>
    <t>Property Photos (4 sides)</t>
  </si>
  <si>
    <t>Acknowledgements of Conditions</t>
  </si>
  <si>
    <t>Total:</t>
  </si>
  <si>
    <t>Hours</t>
  </si>
  <si>
    <t>Hourly Rate for Management Costs Positions</t>
  </si>
  <si>
    <t>Flooding Source</t>
  </si>
  <si>
    <t>Lat/Long</t>
  </si>
  <si>
    <t>Flood Zone</t>
  </si>
  <si>
    <t>Substantial Damage?</t>
  </si>
  <si>
    <t>Foundation Type</t>
  </si>
  <si>
    <t xml:space="preserve">Date of Construction </t>
  </si>
  <si>
    <t>NFIP #</t>
  </si>
  <si>
    <t>Policy Expiration Date</t>
  </si>
  <si>
    <t>NFIP RL #</t>
  </si>
  <si>
    <t>CDC SVI Score</t>
  </si>
  <si>
    <t>RCV or ACV of Last Claim</t>
  </si>
  <si>
    <t>Is it the RCV or ACV</t>
  </si>
  <si>
    <t>FMA RL/SRL/Insured</t>
  </si>
  <si>
    <t>NFIP RL/SRL/Insured</t>
  </si>
  <si>
    <t>BCR</t>
  </si>
  <si>
    <t>123 Austin Ave</t>
  </si>
  <si>
    <t>456 Longhorns</t>
  </si>
  <si>
    <t>FMA Classification</t>
  </si>
  <si>
    <t>SRL ii</t>
  </si>
  <si>
    <t>RL</t>
  </si>
  <si>
    <t>Insured</t>
  </si>
  <si>
    <t>789 Texas St</t>
  </si>
  <si>
    <t>Total Construction Budget</t>
  </si>
  <si>
    <t>Purchase Price</t>
  </si>
  <si>
    <t>Closing Costs</t>
  </si>
  <si>
    <t>Demolition Costs</t>
  </si>
  <si>
    <t>RCV</t>
  </si>
  <si>
    <t>Federal Cost of Acquisition</t>
  </si>
  <si>
    <t>Total Budget</t>
  </si>
  <si>
    <t>Construction Budget</t>
  </si>
  <si>
    <t>Grant Property Classification</t>
  </si>
  <si>
    <t>Overall Grant Cost Share</t>
  </si>
  <si>
    <t>Management Cost Federal Share</t>
  </si>
  <si>
    <t>Management Costs Budget*</t>
  </si>
  <si>
    <t xml:space="preserve">*Detailed budget showing the position, hours, and rate should be provided for services. </t>
  </si>
  <si>
    <t>Floodville USA FY 23 FMA Acquisition/ Demolition Project Budget</t>
  </si>
  <si>
    <t>Cost Cateogry</t>
  </si>
  <si>
    <t>Total Number of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</si>
</sst>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  <numFmt numFmtId="167" formatCode="0.00000000000%"/>
    <numFmt numFmtId="168" formatCode="_(&quot;$&quot;* #,##0.000000000_);_(&quot;$&quot;* \(#,##0.0000000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ource Sans Pro"/>
      <family val="2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1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44" fontId="0" fillId="0" borderId="0" xfId="2" applyFont="1"/>
    <xf numFmtId="164" fontId="0" fillId="0" borderId="0" xfId="2" applyNumberFormat="1" applyFont="1"/>
    <xf numFmtId="164" fontId="0" fillId="0" borderId="0" xfId="0" applyNumberFormat="1"/>
    <xf numFmtId="1" fontId="0" fillId="0" borderId="0" xfId="0" applyNumberFormat="1"/>
    <xf numFmtId="166" fontId="0" fillId="0" borderId="0" xfId="1" applyNumberFormat="1" applyFont="1"/>
    <xf numFmtId="14" fontId="0" fillId="0" borderId="0" xfId="0" applyNumberFormat="1"/>
    <xf numFmtId="0" fontId="2" fillId="2" borderId="2" xfId="0" applyFont="1" applyFill="1" applyBorder="1" applyAlignment="1">
      <alignment wrapText="1"/>
    </xf>
    <xf numFmtId="0" fontId="0" fillId="0" borderId="4" xfId="0" applyBorder="1"/>
    <xf numFmtId="44" fontId="0" fillId="0" borderId="5" xfId="2" applyFont="1" applyBorder="1"/>
    <xf numFmtId="0" fontId="0" fillId="0" borderId="5" xfId="0" applyBorder="1"/>
    <xf numFmtId="0" fontId="0" fillId="0" borderId="3" xfId="0" applyBorder="1"/>
    <xf numFmtId="44" fontId="0" fillId="0" borderId="3" xfId="2" applyFont="1" applyBorder="1"/>
    <xf numFmtId="168" fontId="0" fillId="0" borderId="0" xfId="2" applyNumberFormat="1" applyFont="1"/>
    <xf numFmtId="44" fontId="0" fillId="0" borderId="1" xfId="2" applyFont="1" applyBorder="1"/>
    <xf numFmtId="44" fontId="0" fillId="0" borderId="6" xfId="2" applyFont="1" applyBorder="1" applyAlignment="1">
      <alignment horizontal="center"/>
    </xf>
    <xf numFmtId="44" fontId="0" fillId="0" borderId="6" xfId="2" applyFont="1" applyFill="1" applyBorder="1" applyAlignment="1">
      <alignment horizontal="center"/>
    </xf>
    <xf numFmtId="0" fontId="4" fillId="0" borderId="0" xfId="0" applyFont="1"/>
    <xf numFmtId="44" fontId="0" fillId="0" borderId="0" xfId="2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2" applyFont="1" applyFill="1"/>
    <xf numFmtId="44" fontId="0" fillId="0" borderId="0" xfId="2" applyFont="1" applyFill="1" applyBorder="1"/>
    <xf numFmtId="44" fontId="0" fillId="0" borderId="5" xfId="2" applyFont="1" applyFill="1" applyBorder="1"/>
    <xf numFmtId="0" fontId="0" fillId="0" borderId="4" xfId="0" applyBorder="1" applyAlignment="1">
      <alignment wrapText="1"/>
    </xf>
    <xf numFmtId="44" fontId="1" fillId="0" borderId="4" xfId="2" applyFont="1" applyBorder="1" applyAlignment="1">
      <alignment wrapText="1"/>
    </xf>
    <xf numFmtId="164" fontId="1" fillId="0" borderId="4" xfId="2" applyNumberFormat="1" applyFont="1" applyBorder="1" applyAlignment="1">
      <alignment wrapText="1"/>
    </xf>
    <xf numFmtId="44" fontId="0" fillId="0" borderId="4" xfId="2" applyFont="1" applyBorder="1" applyAlignment="1">
      <alignment wrapText="1"/>
    </xf>
    <xf numFmtId="9" fontId="0" fillId="0" borderId="4" xfId="0" applyNumberForma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Border="1"/>
    <xf numFmtId="1" fontId="2" fillId="0" borderId="0" xfId="0" applyNumberFormat="1" applyFont="1" applyBorder="1" applyAlignment="1">
      <alignment horizontal="right"/>
    </xf>
    <xf numFmtId="44" fontId="2" fillId="0" borderId="0" xfId="2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0" fillId="0" borderId="0" xfId="2" applyFont="1" applyBorder="1"/>
    <xf numFmtId="0" fontId="0" fillId="0" borderId="14" xfId="0" applyBorder="1"/>
    <xf numFmtId="0" fontId="0" fillId="0" borderId="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/>
    <xf numFmtId="0" fontId="0" fillId="0" borderId="16" xfId="0" applyBorder="1" applyAlignment="1">
      <alignment horizontal="right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4" fontId="0" fillId="0" borderId="2" xfId="2" applyFont="1" applyBorder="1" applyAlignment="1">
      <alignment wrapText="1"/>
    </xf>
    <xf numFmtId="44" fontId="1" fillId="0" borderId="2" xfId="2" applyFont="1" applyBorder="1" applyAlignment="1">
      <alignment wrapText="1"/>
    </xf>
    <xf numFmtId="164" fontId="1" fillId="0" borderId="2" xfId="2" applyNumberFormat="1" applyFon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" fontId="2" fillId="0" borderId="18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44" fontId="2" fillId="0" borderId="20" xfId="2" applyFont="1" applyBorder="1"/>
    <xf numFmtId="44" fontId="2" fillId="0" borderId="20" xfId="2" applyFont="1" applyBorder="1" applyAlignment="1">
      <alignment wrapText="1"/>
    </xf>
    <xf numFmtId="167" fontId="2" fillId="0" borderId="20" xfId="3" applyNumberFormat="1" applyFont="1" applyBorder="1" applyAlignment="1"/>
    <xf numFmtId="0" fontId="0" fillId="0" borderId="20" xfId="0" applyBorder="1" applyAlignment="1"/>
    <xf numFmtId="0" fontId="0" fillId="0" borderId="19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7" fontId="0" fillId="0" borderId="13" xfId="0" applyNumberFormat="1" applyBorder="1"/>
    <xf numFmtId="44" fontId="0" fillId="0" borderId="24" xfId="2" applyFont="1" applyBorder="1"/>
    <xf numFmtId="0" fontId="0" fillId="0" borderId="0" xfId="0" applyAlignment="1">
      <alignment horizontal="left"/>
    </xf>
    <xf numFmtId="0" fontId="0" fillId="0" borderId="25" xfId="0" applyBorder="1"/>
    <xf numFmtId="0" fontId="0" fillId="0" borderId="21" xfId="0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0" fillId="0" borderId="16" xfId="0" applyBorder="1"/>
    <xf numFmtId="44" fontId="0" fillId="0" borderId="12" xfId="2" applyFont="1" applyBorder="1" applyAlignment="1">
      <alignment wrapText="1"/>
    </xf>
    <xf numFmtId="44" fontId="1" fillId="0" borderId="12" xfId="2" applyFont="1" applyBorder="1" applyAlignment="1">
      <alignment wrapText="1"/>
    </xf>
    <xf numFmtId="164" fontId="1" fillId="0" borderId="12" xfId="2" applyNumberFormat="1" applyFont="1" applyBorder="1" applyAlignment="1">
      <alignment wrapText="1"/>
    </xf>
    <xf numFmtId="9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0" fontId="2" fillId="0" borderId="34" xfId="0" applyFont="1" applyBorder="1" applyAlignment="1">
      <alignment wrapText="1"/>
    </xf>
    <xf numFmtId="0" fontId="9" fillId="0" borderId="3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64" fontId="9" fillId="0" borderId="32" xfId="2" applyNumberFormat="1" applyFont="1" applyBorder="1" applyAlignment="1">
      <alignment horizontal="center" wrapText="1"/>
    </xf>
    <xf numFmtId="165" fontId="9" fillId="0" borderId="32" xfId="2" applyNumberFormat="1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9" fillId="0" borderId="33" xfId="0" applyFont="1" applyBorder="1" applyAlignment="1">
      <alignment horizontal="center"/>
    </xf>
    <xf numFmtId="164" fontId="9" fillId="0" borderId="35" xfId="2" applyNumberFormat="1" applyFont="1" applyBorder="1" applyAlignment="1">
      <alignment horizontal="center" wrapText="1"/>
    </xf>
    <xf numFmtId="165" fontId="9" fillId="0" borderId="35" xfId="2" applyNumberFormat="1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2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2" fontId="0" fillId="0" borderId="4" xfId="0" applyNumberForma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0" fillId="0" borderId="5" xfId="0" applyNumberFormat="1" applyBorder="1"/>
    <xf numFmtId="44" fontId="0" fillId="0" borderId="1" xfId="0" applyNumberFormat="1" applyBorder="1"/>
    <xf numFmtId="0" fontId="0" fillId="0" borderId="28" xfId="0" applyBorder="1"/>
    <xf numFmtId="0" fontId="0" fillId="0" borderId="18" xfId="0" applyFill="1" applyBorder="1" applyAlignment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4" xr:uid="{2D85DA7F-66C9-45CE-86BF-BE0DA5C11A71}"/>
    <cellStyle name="Normal 5" xfId="5" xr:uid="{0D3ACC54-A5B1-45EC-B5CD-0A35AEAE436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la Waters" id="{8FB6C167-7C09-4741-9F09-1B786E48428C}" userId="S::Marla.Waters@twdb.texas.gov::76304ab4-91c9-4208-9c68-a2ffccf013d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3-11-10T20:00:52.07" personId="{8FB6C167-7C09-4741-9F09-1B786E48428C}" id="{1C6E65DF-A4E0-4476-83AA-2CB00F121301}">
    <text>Cost Line Items or Tasks can be adjusted for project specifications however they should be all entered under one Cost Type in FEMA GO</text>
  </threadedComment>
  <threadedComment ref="G20" dT="2023-11-10T20:54:30.87" personId="{8FB6C167-7C09-4741-9F09-1B786E48428C}" id="{BFA54826-48A5-4AF8-99CB-BB1DBD06CF7E}">
    <text>Refer to detailed definitions on SF-424C instructions on GRANTS.gov for more information on Cost Categories.</text>
  </threadedComment>
  <threadedComment ref="A21" dT="2023-11-10T20:36:24.93" personId="{8FB6C167-7C09-4741-9F09-1B786E48428C}" id="{B3F0AEEE-1A77-40D7-8DF5-DE60CF9491D1}">
    <text>Cost Line Items or Tasks can be adjusted for project specifications however they should be all entered under one Cost Type (Management Cost) in FEMA GO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23D7-F83E-4BB5-9DB4-74FE84B081BF}">
  <dimension ref="A1:M29"/>
  <sheetViews>
    <sheetView tabSelected="1" workbookViewId="0">
      <selection activeCell="J24" sqref="J24"/>
    </sheetView>
  </sheetViews>
  <sheetFormatPr defaultRowHeight="15" x14ac:dyDescent="0.25"/>
  <cols>
    <col min="1" max="1" width="28.42578125" bestFit="1" customWidth="1"/>
    <col min="2" max="2" width="13.5703125" customWidth="1"/>
    <col min="3" max="3" width="16.28515625" bestFit="1" customWidth="1"/>
    <col min="4" max="4" width="10.85546875" bestFit="1" customWidth="1"/>
    <col min="5" max="5" width="14.28515625" customWidth="1"/>
    <col min="6" max="6" width="13.28515625" customWidth="1"/>
    <col min="7" max="7" width="19.42578125" customWidth="1"/>
    <col min="8" max="8" width="16" customWidth="1"/>
    <col min="9" max="9" width="14.28515625" customWidth="1"/>
    <col min="10" max="10" width="22.5703125" bestFit="1" customWidth="1"/>
    <col min="11" max="11" width="21.85546875" customWidth="1"/>
    <col min="12" max="12" width="17.28515625" customWidth="1"/>
    <col min="13" max="13" width="16.42578125" customWidth="1"/>
  </cols>
  <sheetData>
    <row r="1" spans="1:13" ht="20.25" thickBot="1" x14ac:dyDescent="0.35">
      <c r="A1" s="68" t="s">
        <v>58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3" ht="17.25" x14ac:dyDescent="0.3">
      <c r="A2" s="83" t="s">
        <v>0</v>
      </c>
      <c r="B2" s="81" t="s">
        <v>49</v>
      </c>
      <c r="C2" s="78" t="s">
        <v>52</v>
      </c>
      <c r="D2" s="79"/>
      <c r="E2" s="79"/>
      <c r="F2" s="79"/>
      <c r="G2" s="80"/>
      <c r="H2" s="85" t="s">
        <v>51</v>
      </c>
      <c r="I2" s="86" t="s">
        <v>5</v>
      </c>
      <c r="J2" s="86" t="s">
        <v>6</v>
      </c>
      <c r="K2" s="87" t="s">
        <v>4</v>
      </c>
      <c r="L2" s="87" t="s">
        <v>40</v>
      </c>
      <c r="M2" s="88" t="s">
        <v>37</v>
      </c>
    </row>
    <row r="3" spans="1:13" ht="45.75" thickBot="1" x14ac:dyDescent="0.3">
      <c r="A3" s="84"/>
      <c r="B3" s="82"/>
      <c r="C3" s="77" t="s">
        <v>46</v>
      </c>
      <c r="D3" s="77" t="s">
        <v>47</v>
      </c>
      <c r="E3" s="77" t="s">
        <v>48</v>
      </c>
      <c r="F3" s="77" t="s">
        <v>1</v>
      </c>
      <c r="G3" s="77" t="s">
        <v>2</v>
      </c>
      <c r="H3" s="89"/>
      <c r="I3" s="90"/>
      <c r="J3" s="90"/>
      <c r="K3" s="91"/>
      <c r="L3" s="91"/>
      <c r="M3" s="92"/>
    </row>
    <row r="4" spans="1:13" x14ac:dyDescent="0.25">
      <c r="A4" s="71" t="s">
        <v>38</v>
      </c>
      <c r="B4" s="72">
        <v>133900</v>
      </c>
      <c r="C4" s="72">
        <v>166800</v>
      </c>
      <c r="D4" s="72">
        <v>2502</v>
      </c>
      <c r="E4" s="73">
        <v>15000</v>
      </c>
      <c r="F4" s="73">
        <f>122*60</f>
        <v>7320</v>
      </c>
      <c r="G4" s="73">
        <v>6000</v>
      </c>
      <c r="H4" s="74">
        <f>SUM(C4:G4)</f>
        <v>197622</v>
      </c>
      <c r="I4" s="72">
        <f>ROUND(H4*K4,2)</f>
        <v>197622</v>
      </c>
      <c r="J4" s="72">
        <f t="shared" ref="J4:J16" si="0">H4-I4</f>
        <v>0</v>
      </c>
      <c r="K4" s="75">
        <v>1</v>
      </c>
      <c r="L4" s="76" t="s">
        <v>41</v>
      </c>
      <c r="M4" s="44">
        <v>1.1000000000000001</v>
      </c>
    </row>
    <row r="5" spans="1:13" x14ac:dyDescent="0.25">
      <c r="A5" s="12" t="s">
        <v>39</v>
      </c>
      <c r="B5" s="29">
        <v>105100</v>
      </c>
      <c r="C5" s="29">
        <v>126104.5</v>
      </c>
      <c r="D5" s="29">
        <v>1891.5</v>
      </c>
      <c r="E5" s="27">
        <v>15000</v>
      </c>
      <c r="F5" s="27">
        <f>122*60</f>
        <v>7320</v>
      </c>
      <c r="G5" s="27">
        <v>6000</v>
      </c>
      <c r="H5" s="28">
        <f>SUM(C5:G5)</f>
        <v>156316</v>
      </c>
      <c r="I5" s="29">
        <f t="shared" ref="I5:I16" si="1">ROUND(H5*K5,2)</f>
        <v>140684.4</v>
      </c>
      <c r="J5" s="29">
        <f t="shared" si="0"/>
        <v>15631.600000000006</v>
      </c>
      <c r="K5" s="30">
        <v>0.9</v>
      </c>
      <c r="L5" s="26" t="s">
        <v>42</v>
      </c>
      <c r="M5" s="11">
        <v>1.5</v>
      </c>
    </row>
    <row r="6" spans="1:13" x14ac:dyDescent="0.25">
      <c r="A6" s="12" t="s">
        <v>44</v>
      </c>
      <c r="B6" s="29">
        <v>210200</v>
      </c>
      <c r="C6" s="29">
        <v>252160.8</v>
      </c>
      <c r="D6" s="29">
        <v>3780</v>
      </c>
      <c r="E6" s="27">
        <v>15000</v>
      </c>
      <c r="F6" s="27">
        <f>122*60</f>
        <v>7320</v>
      </c>
      <c r="G6" s="27">
        <v>6000</v>
      </c>
      <c r="H6" s="28">
        <f>SUM(C6:G6)</f>
        <v>284260.8</v>
      </c>
      <c r="I6" s="29">
        <f t="shared" si="1"/>
        <v>213195.6</v>
      </c>
      <c r="J6" s="29">
        <f t="shared" si="0"/>
        <v>71065.199999999983</v>
      </c>
      <c r="K6" s="30">
        <v>0.75</v>
      </c>
      <c r="L6" s="26" t="s">
        <v>43</v>
      </c>
      <c r="M6" s="11">
        <v>1.2</v>
      </c>
    </row>
    <row r="7" spans="1:13" x14ac:dyDescent="0.25">
      <c r="A7" s="12"/>
      <c r="B7" s="29"/>
      <c r="C7" s="29"/>
      <c r="D7" s="29"/>
      <c r="E7" s="27">
        <v>0</v>
      </c>
      <c r="F7" s="27">
        <v>0</v>
      </c>
      <c r="G7" s="27">
        <v>0</v>
      </c>
      <c r="H7" s="28">
        <f>SUM(E7:G7)</f>
        <v>0</v>
      </c>
      <c r="I7" s="29">
        <f t="shared" si="1"/>
        <v>0</v>
      </c>
      <c r="J7" s="29">
        <f t="shared" si="0"/>
        <v>0</v>
      </c>
      <c r="K7" s="30"/>
      <c r="L7" s="26"/>
      <c r="M7" s="11"/>
    </row>
    <row r="8" spans="1:13" x14ac:dyDescent="0.25">
      <c r="A8" s="12"/>
      <c r="B8" s="29"/>
      <c r="C8" s="29"/>
      <c r="D8" s="29"/>
      <c r="E8" s="27">
        <v>0</v>
      </c>
      <c r="F8" s="27">
        <v>0</v>
      </c>
      <c r="G8" s="27">
        <v>0</v>
      </c>
      <c r="H8" s="28">
        <f>SUM(E8:G8)</f>
        <v>0</v>
      </c>
      <c r="I8" s="29">
        <f t="shared" si="1"/>
        <v>0</v>
      </c>
      <c r="J8" s="29">
        <f t="shared" si="0"/>
        <v>0</v>
      </c>
      <c r="K8" s="30"/>
      <c r="L8" s="26"/>
      <c r="M8" s="11"/>
    </row>
    <row r="9" spans="1:13" x14ac:dyDescent="0.25">
      <c r="A9" s="12"/>
      <c r="B9" s="29"/>
      <c r="C9" s="29"/>
      <c r="D9" s="29"/>
      <c r="E9" s="27">
        <v>0</v>
      </c>
      <c r="F9" s="27">
        <v>0</v>
      </c>
      <c r="G9" s="27">
        <v>0</v>
      </c>
      <c r="H9" s="28">
        <f>SUM(E9:G9)</f>
        <v>0</v>
      </c>
      <c r="I9" s="29">
        <f t="shared" si="1"/>
        <v>0</v>
      </c>
      <c r="J9" s="29">
        <f t="shared" si="0"/>
        <v>0</v>
      </c>
      <c r="K9" s="30"/>
      <c r="L9" s="26"/>
      <c r="M9" s="11"/>
    </row>
    <row r="10" spans="1:13" x14ac:dyDescent="0.25">
      <c r="A10" s="12"/>
      <c r="B10" s="29"/>
      <c r="C10" s="29"/>
      <c r="D10" s="29"/>
      <c r="E10" s="27">
        <v>0</v>
      </c>
      <c r="F10" s="27">
        <v>0</v>
      </c>
      <c r="G10" s="27">
        <v>0</v>
      </c>
      <c r="H10" s="28">
        <f>SUM(E10:G10)</f>
        <v>0</v>
      </c>
      <c r="I10" s="29">
        <f t="shared" si="1"/>
        <v>0</v>
      </c>
      <c r="J10" s="29">
        <f t="shared" si="0"/>
        <v>0</v>
      </c>
      <c r="K10" s="30"/>
      <c r="L10" s="26"/>
      <c r="M10" s="11"/>
    </row>
    <row r="11" spans="1:13" x14ac:dyDescent="0.25">
      <c r="A11" s="12"/>
      <c r="B11" s="29"/>
      <c r="C11" s="29"/>
      <c r="D11" s="29"/>
      <c r="E11" s="27">
        <v>0</v>
      </c>
      <c r="F11" s="27">
        <v>0</v>
      </c>
      <c r="G11" s="27">
        <v>0</v>
      </c>
      <c r="H11" s="28">
        <f>SUM(E11:G11)</f>
        <v>0</v>
      </c>
      <c r="I11" s="29">
        <f t="shared" si="1"/>
        <v>0</v>
      </c>
      <c r="J11" s="29">
        <f t="shared" si="0"/>
        <v>0</v>
      </c>
      <c r="K11" s="30"/>
      <c r="L11" s="26"/>
      <c r="M11" s="11"/>
    </row>
    <row r="12" spans="1:13" x14ac:dyDescent="0.25">
      <c r="A12" s="12"/>
      <c r="B12" s="29"/>
      <c r="C12" s="29"/>
      <c r="D12" s="29"/>
      <c r="E12" s="27">
        <v>0</v>
      </c>
      <c r="F12" s="27">
        <v>0</v>
      </c>
      <c r="G12" s="27">
        <v>0</v>
      </c>
      <c r="H12" s="28">
        <f>SUM(E12:G12)</f>
        <v>0</v>
      </c>
      <c r="I12" s="29">
        <f t="shared" si="1"/>
        <v>0</v>
      </c>
      <c r="J12" s="29">
        <f t="shared" si="0"/>
        <v>0</v>
      </c>
      <c r="K12" s="30"/>
      <c r="L12" s="26"/>
      <c r="M12" s="11"/>
    </row>
    <row r="13" spans="1:13" x14ac:dyDescent="0.25">
      <c r="A13" s="12"/>
      <c r="B13" s="29"/>
      <c r="C13" s="29"/>
      <c r="D13" s="29"/>
      <c r="E13" s="27">
        <v>0</v>
      </c>
      <c r="F13" s="27">
        <v>0</v>
      </c>
      <c r="G13" s="27">
        <v>0</v>
      </c>
      <c r="H13" s="28">
        <f>SUM(E13:G13)</f>
        <v>0</v>
      </c>
      <c r="I13" s="29">
        <f t="shared" si="1"/>
        <v>0</v>
      </c>
      <c r="J13" s="29">
        <f t="shared" si="0"/>
        <v>0</v>
      </c>
      <c r="K13" s="30"/>
      <c r="L13" s="26"/>
      <c r="M13" s="11"/>
    </row>
    <row r="14" spans="1:13" x14ac:dyDescent="0.25">
      <c r="A14" s="12"/>
      <c r="B14" s="29"/>
      <c r="C14" s="29"/>
      <c r="D14" s="29"/>
      <c r="E14" s="27">
        <v>0</v>
      </c>
      <c r="F14" s="27">
        <v>0</v>
      </c>
      <c r="G14" s="27">
        <v>0</v>
      </c>
      <c r="H14" s="28">
        <f>SUM(E14:G14)</f>
        <v>0</v>
      </c>
      <c r="I14" s="29">
        <f t="shared" si="1"/>
        <v>0</v>
      </c>
      <c r="J14" s="29">
        <f t="shared" si="0"/>
        <v>0</v>
      </c>
      <c r="K14" s="30"/>
      <c r="L14" s="26"/>
      <c r="M14" s="11"/>
    </row>
    <row r="15" spans="1:13" x14ac:dyDescent="0.25">
      <c r="A15" s="12"/>
      <c r="B15" s="29"/>
      <c r="C15" s="29"/>
      <c r="D15" s="29"/>
      <c r="E15" s="27">
        <v>0</v>
      </c>
      <c r="F15" s="27">
        <v>0</v>
      </c>
      <c r="G15" s="27">
        <v>0</v>
      </c>
      <c r="H15" s="28">
        <f>SUM(E15:G15)</f>
        <v>0</v>
      </c>
      <c r="I15" s="29">
        <f t="shared" si="1"/>
        <v>0</v>
      </c>
      <c r="J15" s="29">
        <f t="shared" si="0"/>
        <v>0</v>
      </c>
      <c r="K15" s="30"/>
      <c r="L15" s="26"/>
      <c r="M15" s="11"/>
    </row>
    <row r="16" spans="1:13" ht="15.75" thickBot="1" x14ac:dyDescent="0.3">
      <c r="A16" s="66"/>
      <c r="B16" s="47"/>
      <c r="C16" s="47"/>
      <c r="D16" s="47"/>
      <c r="E16" s="48">
        <v>0</v>
      </c>
      <c r="F16" s="48">
        <v>0</v>
      </c>
      <c r="G16" s="48">
        <v>0</v>
      </c>
      <c r="H16" s="49">
        <f>SUM(E16:G16)</f>
        <v>0</v>
      </c>
      <c r="I16" s="47">
        <f t="shared" si="1"/>
        <v>0</v>
      </c>
      <c r="J16" s="47">
        <f t="shared" si="0"/>
        <v>0</v>
      </c>
      <c r="K16" s="50"/>
      <c r="L16" s="51"/>
      <c r="M16" s="67"/>
    </row>
    <row r="17" spans="1:13" ht="15.75" thickBot="1" x14ac:dyDescent="0.3">
      <c r="A17" s="52" t="s">
        <v>45</v>
      </c>
      <c r="B17" s="53"/>
      <c r="C17" s="54">
        <f>SUM(C4:C16)</f>
        <v>545065.30000000005</v>
      </c>
      <c r="D17" s="54">
        <f t="shared" ref="D17:G17" si="2">SUM(D4:D16)</f>
        <v>8173.5</v>
      </c>
      <c r="E17" s="54">
        <f t="shared" si="2"/>
        <v>45000</v>
      </c>
      <c r="F17" s="54">
        <f t="shared" si="2"/>
        <v>21960</v>
      </c>
      <c r="G17" s="54">
        <f t="shared" si="2"/>
        <v>18000</v>
      </c>
      <c r="H17" s="54">
        <f t="shared" ref="H17" si="3">SUM(H4:H16)</f>
        <v>638198.80000000005</v>
      </c>
      <c r="I17" s="55">
        <f>SUM(I4:I16)</f>
        <v>551502</v>
      </c>
      <c r="J17" s="54">
        <f>SUM(J4:J16)</f>
        <v>86696.799999999988</v>
      </c>
      <c r="K17" s="56">
        <f>I17/H17</f>
        <v>0.86415392821171078</v>
      </c>
      <c r="L17" s="57"/>
      <c r="M17" s="58"/>
    </row>
    <row r="18" spans="1:13" x14ac:dyDescent="0.25">
      <c r="A18" s="34"/>
      <c r="B18" s="34"/>
      <c r="C18" s="34"/>
      <c r="D18" s="34"/>
      <c r="E18" s="34"/>
      <c r="F18" s="34"/>
      <c r="G18" s="34"/>
      <c r="H18" s="34"/>
      <c r="I18" s="35"/>
      <c r="J18" s="35"/>
      <c r="K18" s="35"/>
      <c r="L18" s="36"/>
      <c r="M18" s="21"/>
    </row>
    <row r="19" spans="1:13" ht="15.75" thickBot="1" x14ac:dyDescent="0.3">
      <c r="A19" s="5"/>
      <c r="C19" s="6"/>
      <c r="E19" s="2"/>
      <c r="F19" s="2"/>
      <c r="G19" s="2"/>
      <c r="H19" s="2"/>
      <c r="I19" s="3"/>
      <c r="J19" s="4"/>
      <c r="K19" s="4"/>
      <c r="L19" s="14"/>
      <c r="M19" s="2"/>
    </row>
    <row r="20" spans="1:13" ht="15.75" thickBot="1" x14ac:dyDescent="0.3">
      <c r="G20" s="96" t="s">
        <v>7</v>
      </c>
      <c r="H20" s="97"/>
      <c r="K20" s="45" t="s">
        <v>53</v>
      </c>
      <c r="L20" s="46"/>
    </row>
    <row r="21" spans="1:13" ht="17.25" x14ac:dyDescent="0.3">
      <c r="A21" s="93" t="s">
        <v>56</v>
      </c>
      <c r="B21" s="79"/>
      <c r="C21" s="94"/>
      <c r="D21" s="37"/>
      <c r="E21" s="37"/>
      <c r="F21" s="37"/>
      <c r="G21" s="98" t="s">
        <v>59</v>
      </c>
      <c r="H21" s="99" t="s">
        <v>3</v>
      </c>
      <c r="I21" s="37"/>
      <c r="K21" s="43" t="s">
        <v>11</v>
      </c>
      <c r="L21" s="44">
        <f>COUNTIF(L4:L16,"Insured")</f>
        <v>1</v>
      </c>
    </row>
    <row r="22" spans="1:13" x14ac:dyDescent="0.25">
      <c r="A22" s="12" t="s">
        <v>22</v>
      </c>
      <c r="B22" s="9" t="s">
        <v>21</v>
      </c>
      <c r="C22" s="11" t="s">
        <v>3</v>
      </c>
      <c r="D22" s="33"/>
      <c r="E22" s="33"/>
      <c r="F22" s="33"/>
      <c r="G22" s="12" t="s">
        <v>8</v>
      </c>
      <c r="H22" s="100">
        <f>G17+C25</f>
        <v>40620</v>
      </c>
      <c r="I22" s="33"/>
      <c r="K22" s="40" t="s">
        <v>12</v>
      </c>
      <c r="L22" s="11">
        <f>COUNTIF(L4:L16,"RL")</f>
        <v>1</v>
      </c>
    </row>
    <row r="23" spans="1:13" ht="15.75" thickBot="1" x14ac:dyDescent="0.3">
      <c r="A23" s="13">
        <v>160</v>
      </c>
      <c r="B23" s="95">
        <f>26*(COUNTA(A4:A16))</f>
        <v>78</v>
      </c>
      <c r="C23" s="10">
        <f>A23*B23</f>
        <v>12480</v>
      </c>
      <c r="D23" s="38"/>
      <c r="E23" s="38"/>
      <c r="F23" s="38"/>
      <c r="G23" s="13" t="s">
        <v>9</v>
      </c>
      <c r="H23" s="10">
        <f>SUM(C17:E17)</f>
        <v>598238.80000000005</v>
      </c>
      <c r="I23" s="38"/>
      <c r="K23" s="41" t="s">
        <v>13</v>
      </c>
      <c r="L23" s="42">
        <f>COUNTIF(L4:L16,"SRL i")+COUNTIF(L4:L16,"SRL ii")</f>
        <v>1</v>
      </c>
    </row>
    <row r="24" spans="1:13" ht="15.75" thickBot="1" x14ac:dyDescent="0.3">
      <c r="A24" s="13">
        <v>130</v>
      </c>
      <c r="B24" s="95">
        <f>26*(COUNTA(A5:A17))</f>
        <v>78</v>
      </c>
      <c r="C24" s="10">
        <f>A24*B24</f>
        <v>10140</v>
      </c>
      <c r="D24" s="38"/>
      <c r="G24" s="12" t="s">
        <v>10</v>
      </c>
      <c r="H24" s="100">
        <f>F17</f>
        <v>21960</v>
      </c>
      <c r="K24" s="103" t="s">
        <v>60</v>
      </c>
      <c r="L24" s="102">
        <f>SUM(L21:L23)</f>
        <v>3</v>
      </c>
    </row>
    <row r="25" spans="1:13" ht="15.75" thickBot="1" x14ac:dyDescent="0.3">
      <c r="A25" s="31" t="s">
        <v>20</v>
      </c>
      <c r="B25" s="32"/>
      <c r="C25" s="15">
        <f>SUM(C23+C24)</f>
        <v>22620</v>
      </c>
      <c r="D25" s="38"/>
      <c r="G25" s="39" t="s">
        <v>3</v>
      </c>
      <c r="H25" s="101">
        <f>SUM(H22:H24)</f>
        <v>660818.80000000005</v>
      </c>
    </row>
    <row r="26" spans="1:13" x14ac:dyDescent="0.25">
      <c r="A26" s="61" t="s">
        <v>54</v>
      </c>
      <c r="B26" s="62"/>
      <c r="C26" s="63">
        <f>K17</f>
        <v>0.86415392821171078</v>
      </c>
    </row>
    <row r="27" spans="1:13" ht="15.75" thickBot="1" x14ac:dyDescent="0.3">
      <c r="A27" s="59" t="s">
        <v>55</v>
      </c>
      <c r="B27" s="60"/>
      <c r="C27" s="64">
        <f>ROUND(C25*C26,2)</f>
        <v>19547.16</v>
      </c>
    </row>
    <row r="29" spans="1:13" x14ac:dyDescent="0.25">
      <c r="A29" s="65" t="s">
        <v>57</v>
      </c>
    </row>
  </sheetData>
  <mergeCells count="17">
    <mergeCell ref="K20:L20"/>
    <mergeCell ref="A27:B27"/>
    <mergeCell ref="A26:B26"/>
    <mergeCell ref="A1:M1"/>
    <mergeCell ref="G20:H20"/>
    <mergeCell ref="J2:J3"/>
    <mergeCell ref="L2:L3"/>
    <mergeCell ref="M2:M3"/>
    <mergeCell ref="K2:K3"/>
    <mergeCell ref="C2:G2"/>
    <mergeCell ref="A2:A3"/>
    <mergeCell ref="B2:B3"/>
    <mergeCell ref="H2:H3"/>
    <mergeCell ref="I2:I3"/>
    <mergeCell ref="A25:B25"/>
    <mergeCell ref="A21:C21"/>
    <mergeCell ref="A17:B17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078F-C198-4EC2-9CB9-CBD180AD9B51}">
  <dimension ref="A1:V1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140625" bestFit="1" customWidth="1"/>
    <col min="2" max="2" width="13" customWidth="1"/>
    <col min="3" max="4" width="10.85546875" customWidth="1"/>
    <col min="5" max="5" width="9.140625" customWidth="1"/>
    <col min="6" max="6" width="10.85546875" customWidth="1"/>
    <col min="7" max="7" width="9.140625" customWidth="1"/>
    <col min="8" max="8" width="11" customWidth="1"/>
    <col min="9" max="9" width="9.140625" customWidth="1"/>
    <col min="10" max="10" width="11.42578125" customWidth="1"/>
    <col min="11" max="11" width="13.28515625" customWidth="1"/>
    <col min="12" max="12" width="13.85546875" customWidth="1"/>
    <col min="13" max="13" width="11" customWidth="1"/>
    <col min="14" max="14" width="10.7109375" customWidth="1"/>
    <col min="15" max="15" width="15.42578125" customWidth="1"/>
    <col min="16" max="16" width="15.42578125" style="1" customWidth="1"/>
    <col min="17" max="17" width="17.42578125" customWidth="1"/>
    <col min="18" max="19" width="9.140625" customWidth="1"/>
    <col min="20" max="20" width="12.5703125" bestFit="1" customWidth="1"/>
    <col min="22" max="22" width="12.5703125" bestFit="1" customWidth="1"/>
  </cols>
  <sheetData>
    <row r="1" spans="1:22" s="1" customFormat="1" ht="60" x14ac:dyDescent="0.25">
      <c r="A1" s="8" t="s">
        <v>0</v>
      </c>
      <c r="B1" s="8" t="s">
        <v>14</v>
      </c>
      <c r="C1" s="8" t="s">
        <v>15</v>
      </c>
      <c r="D1" s="8" t="s">
        <v>19</v>
      </c>
      <c r="E1" s="8" t="s">
        <v>16</v>
      </c>
      <c r="F1" s="8" t="s">
        <v>17</v>
      </c>
      <c r="G1" s="8" t="s">
        <v>18</v>
      </c>
      <c r="H1" s="8" t="s">
        <v>24</v>
      </c>
      <c r="I1" s="8" t="s">
        <v>25</v>
      </c>
      <c r="J1" s="8" t="s">
        <v>26</v>
      </c>
      <c r="K1" s="8" t="s">
        <v>27</v>
      </c>
      <c r="L1" s="8" t="s">
        <v>28</v>
      </c>
      <c r="M1" s="8" t="s">
        <v>29</v>
      </c>
      <c r="N1" s="8" t="s">
        <v>30</v>
      </c>
      <c r="O1" s="8" t="s">
        <v>35</v>
      </c>
      <c r="P1" s="8" t="s">
        <v>36</v>
      </c>
      <c r="Q1" s="8" t="s">
        <v>31</v>
      </c>
      <c r="R1" s="8" t="s">
        <v>32</v>
      </c>
      <c r="S1" s="8" t="s">
        <v>23</v>
      </c>
      <c r="T1" s="8" t="s">
        <v>33</v>
      </c>
      <c r="U1" s="8" t="s">
        <v>34</v>
      </c>
      <c r="V1" s="8" t="s">
        <v>50</v>
      </c>
    </row>
    <row r="2" spans="1:22" x14ac:dyDescent="0.25">
      <c r="H2" s="21"/>
      <c r="L2" s="21"/>
      <c r="M2" s="21"/>
      <c r="N2" s="7"/>
      <c r="O2" s="1"/>
      <c r="Q2" s="21"/>
      <c r="R2" s="20"/>
      <c r="T2" s="23"/>
      <c r="V2" s="16"/>
    </row>
    <row r="3" spans="1:22" x14ac:dyDescent="0.25">
      <c r="H3" s="21"/>
      <c r="L3" s="21"/>
      <c r="M3" s="21"/>
      <c r="N3" s="22"/>
      <c r="O3" s="1"/>
      <c r="Q3" s="21"/>
      <c r="R3" s="20"/>
      <c r="T3" s="23"/>
      <c r="V3" s="16"/>
    </row>
    <row r="4" spans="1:22" x14ac:dyDescent="0.25">
      <c r="H4" s="21"/>
      <c r="L4" s="21"/>
      <c r="M4" s="21"/>
      <c r="N4" s="22"/>
      <c r="O4" s="1"/>
      <c r="Q4" s="21"/>
      <c r="R4" s="20"/>
      <c r="T4" s="23"/>
      <c r="V4" s="16"/>
    </row>
    <row r="5" spans="1:22" x14ac:dyDescent="0.25">
      <c r="H5" s="21"/>
      <c r="L5" s="21"/>
      <c r="M5" s="21"/>
      <c r="N5" s="22"/>
      <c r="O5" s="1"/>
      <c r="Q5" s="21"/>
      <c r="R5" s="20"/>
      <c r="T5" s="23"/>
      <c r="V5" s="16"/>
    </row>
    <row r="6" spans="1:22" x14ac:dyDescent="0.25">
      <c r="H6" s="21"/>
      <c r="L6" s="21"/>
      <c r="M6" s="21"/>
      <c r="N6" s="22"/>
      <c r="O6" s="1"/>
      <c r="Q6" s="21"/>
      <c r="R6" s="20"/>
      <c r="T6" s="23"/>
      <c r="V6" s="16"/>
    </row>
    <row r="7" spans="1:22" x14ac:dyDescent="0.25">
      <c r="H7" s="21"/>
      <c r="L7" s="21"/>
      <c r="M7" s="21"/>
      <c r="N7" s="22"/>
      <c r="O7" s="1"/>
      <c r="Q7" s="21"/>
      <c r="R7" s="20"/>
      <c r="T7" s="23"/>
      <c r="V7" s="16"/>
    </row>
    <row r="8" spans="1:22" x14ac:dyDescent="0.25">
      <c r="H8" s="21"/>
      <c r="L8" s="21"/>
      <c r="N8" s="22"/>
      <c r="O8" s="1"/>
      <c r="Q8" s="21"/>
      <c r="R8" s="20"/>
      <c r="T8" s="23"/>
      <c r="V8" s="16"/>
    </row>
    <row r="9" spans="1:22" x14ac:dyDescent="0.25">
      <c r="H9" s="21"/>
      <c r="L9" s="21"/>
      <c r="M9" s="21"/>
      <c r="N9" s="22"/>
      <c r="O9" s="1"/>
      <c r="Q9" s="21"/>
      <c r="R9" s="20"/>
      <c r="T9" s="25"/>
      <c r="V9" s="16"/>
    </row>
    <row r="10" spans="1:22" x14ac:dyDescent="0.25">
      <c r="H10" s="21"/>
      <c r="L10" s="21"/>
      <c r="M10" s="21"/>
      <c r="N10" s="22"/>
      <c r="O10" s="1"/>
      <c r="Q10" s="21"/>
      <c r="R10" s="20"/>
      <c r="T10" s="23"/>
      <c r="V10" s="16"/>
    </row>
    <row r="11" spans="1:22" x14ac:dyDescent="0.25">
      <c r="H11" s="21"/>
      <c r="L11" s="21"/>
      <c r="M11" s="18"/>
      <c r="N11" s="22"/>
      <c r="O11" s="1"/>
      <c r="Q11" s="21"/>
      <c r="R11" s="20"/>
      <c r="T11" s="23"/>
      <c r="V11" s="17"/>
    </row>
    <row r="12" spans="1:22" x14ac:dyDescent="0.25">
      <c r="H12" s="21"/>
      <c r="L12" s="21"/>
      <c r="M12" s="21"/>
      <c r="N12" s="22"/>
      <c r="O12" s="1"/>
      <c r="Q12" s="21"/>
      <c r="R12" s="20"/>
      <c r="T12" s="23"/>
      <c r="V12" s="16"/>
    </row>
    <row r="13" spans="1:22" x14ac:dyDescent="0.25">
      <c r="H13" s="21"/>
      <c r="L13" s="21"/>
      <c r="M13" s="21"/>
      <c r="N13" s="22"/>
      <c r="O13" s="1"/>
      <c r="Q13" s="21"/>
      <c r="R13" s="20"/>
      <c r="T13" s="23"/>
      <c r="V13" s="16"/>
    </row>
    <row r="14" spans="1:22" x14ac:dyDescent="0.25">
      <c r="H14" s="21"/>
      <c r="L14" s="21"/>
      <c r="N14" s="7"/>
      <c r="O14" s="1"/>
      <c r="Q14" s="21"/>
      <c r="R14" s="20"/>
      <c r="T14" s="24"/>
      <c r="V14" s="19"/>
    </row>
    <row r="15" spans="1:22" x14ac:dyDescent="0.25">
      <c r="H15" s="21"/>
      <c r="L15" s="21"/>
      <c r="M15" s="21"/>
      <c r="N15" s="22"/>
      <c r="O15" s="1"/>
      <c r="Q15" s="21"/>
      <c r="R15" s="20"/>
      <c r="T15" s="23"/>
      <c r="V15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28e643-0375-4c72-8319-df545351b2b6">
      <Terms xmlns="http://schemas.microsoft.com/office/infopath/2007/PartnerControls"/>
    </lcf76f155ced4ddcb4097134ff3c332f>
    <TaxCatchAll xmlns="991d1204-f5c3-4928-b26b-8cfac35b34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7F08485AE6C4286265BC04C739455" ma:contentTypeVersion="16" ma:contentTypeDescription="Create a new document." ma:contentTypeScope="" ma:versionID="505309f125c8b92bcc5a2a25be64a9ce">
  <xsd:schema xmlns:xsd="http://www.w3.org/2001/XMLSchema" xmlns:xs="http://www.w3.org/2001/XMLSchema" xmlns:p="http://schemas.microsoft.com/office/2006/metadata/properties" xmlns:ns2="c928e643-0375-4c72-8319-df545351b2b6" xmlns:ns3="991d1204-f5c3-4928-b26b-8cfac35b34e6" targetNamespace="http://schemas.microsoft.com/office/2006/metadata/properties" ma:root="true" ma:fieldsID="7b86748a558db7ff1387e3b6c516ef7c" ns2:_="" ns3:_="">
    <xsd:import namespace="c928e643-0375-4c72-8319-df545351b2b6"/>
    <xsd:import namespace="991d1204-f5c3-4928-b26b-8cfac35b3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8e643-0375-4c72-8319-df545351b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cb7db59-3a4e-4cba-8974-8d39196031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d1204-f5c3-4928-b26b-8cfac35b34e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dba2490-d969-46dd-9cb5-d00255a9ac0f}" ma:internalName="TaxCatchAll" ma:showField="CatchAllData" ma:web="991d1204-f5c3-4928-b26b-8cfac35b3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3ACFC-8359-478B-A3F6-A0558F48C95A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c928e643-0375-4c72-8319-df545351b2b6"/>
    <ds:schemaRef ds:uri="991d1204-f5c3-4928-b26b-8cfac35b34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8A2ACE-21CD-4BF0-A072-679791F7E9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2AFB3E-0310-4772-BFBF-0A47255AE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8e643-0375-4c72-8319-df545351b2b6"/>
    <ds:schemaRef ds:uri="991d1204-f5c3-4928-b26b-8cfac35b3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Property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Bleess</dc:creator>
  <cp:lastModifiedBy>Marla Waters</cp:lastModifiedBy>
  <cp:lastPrinted>2022-11-22T17:42:43Z</cp:lastPrinted>
  <dcterms:created xsi:type="dcterms:W3CDTF">2022-10-05T12:49:16Z</dcterms:created>
  <dcterms:modified xsi:type="dcterms:W3CDTF">2023-11-10T20:58:44Z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0x010100EB77F08485AE6C4286265BC04C739455</vt:lpwstr>
  </property>
  <property fmtid="{D5CDD505-2E9C-101B-9397-08002B2CF9AE}" pid="3" name="MediaServiceImageTags">
    <vt:lpwstr/>
  </property>
</Properties>
</file>