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cCoy\Desktop\CDG's\"/>
    </mc:Choice>
  </mc:AlternateContent>
  <xr:revisionPtr revIDLastSave="0" documentId="13_ncr:1_{9B636EE2-2F1D-4289-A4D2-0D758D0FEB81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Closing Schedule" sheetId="1" r:id="rId1"/>
    <sheet name="Sheet1" sheetId="2" r:id="rId2"/>
  </sheets>
  <definedNames>
    <definedName name="_xlnm._FilterDatabase" localSheetId="0" hidden="1">'Closing Schedule'!$B$6:$F$6</definedName>
    <definedName name="holidays">'Closing Schedule'!$H$6:$H$35</definedName>
    <definedName name="_xlnm.Print_Area" localSheetId="0">'Closing Schedule'!$B$5:$E$58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E22" i="1" s="1"/>
  <c r="D27" i="1" l="1"/>
  <c r="E27" i="1" s="1"/>
  <c r="D26" i="1"/>
  <c r="E26" i="1" s="1"/>
  <c r="D16" i="1"/>
  <c r="N6" i="1" l="1"/>
  <c r="N7" i="1" s="1" a="1"/>
  <c r="N7" i="1" s="1"/>
  <c r="D15" i="1"/>
  <c r="E15" i="1" s="1"/>
  <c r="D7" i="1" l="1"/>
  <c r="D50" i="1" l="1"/>
  <c r="E50" i="1" s="1"/>
  <c r="E16" i="1"/>
  <c r="D28" i="1"/>
  <c r="D34" i="1"/>
  <c r="D36" i="1"/>
  <c r="E19" i="1"/>
  <c r="E56" i="1" l="1"/>
  <c r="E7" i="1" l="1"/>
  <c r="E34" i="1" l="1"/>
  <c r="E36" i="1"/>
  <c r="E2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<sst xmlns="http://schemas.openxmlformats.org/spreadsheetml/2006/main" count="63" uniqueCount="52">
  <si>
    <t xml:space="preserve">Holidays </t>
  </si>
  <si>
    <t xml:space="preserve">Closing Date </t>
  </si>
  <si>
    <t xml:space="preserve"> </t>
  </si>
  <si>
    <t xml:space="preserve">Bond Ordinance or Resolution adopting the issuance </t>
  </si>
  <si>
    <t>Attorney General Opinion (5 business days prior)</t>
  </si>
  <si>
    <t>Comptroller’s Certificate (5 business days prior)</t>
  </si>
  <si>
    <t>Debt Service Schedule</t>
  </si>
  <si>
    <t>Executed Escrow Agreement</t>
  </si>
  <si>
    <t>Executed Paying Agent Agreement</t>
  </si>
  <si>
    <t>Blanket Issuer Letter of Representations (BLOR)</t>
  </si>
  <si>
    <t>Bond Counsel Opinion</t>
  </si>
  <si>
    <t>No Litigation Certificate</t>
  </si>
  <si>
    <t>No Arbitrage/Federal Tax Certificate </t>
  </si>
  <si>
    <t>Executed Loan Forgiveness Agreement {Only if applicant also receiving loan forgiveness}</t>
  </si>
  <si>
    <t>Revisions to closing documents, if needed</t>
  </si>
  <si>
    <t>Interest Rates for Bond Ordinance from TWDB</t>
  </si>
  <si>
    <t>Paying Agent Agreement</t>
  </si>
  <si>
    <t>Escrow Agreement</t>
  </si>
  <si>
    <t>Bond Ordinance</t>
  </si>
  <si>
    <t>TWDB FA sends interest rates</t>
  </si>
  <si>
    <t>Draft Closing Documents Due</t>
  </si>
  <si>
    <t>DEADLINE OR MILESTONE</t>
  </si>
  <si>
    <t>BUSINESS DAYS PRIOR TO ADOPTION</t>
  </si>
  <si>
    <t>DATE</t>
  </si>
  <si>
    <t>DAY</t>
  </si>
  <si>
    <t>BUSINESS DAYS PRIOR TO CLOSING</t>
  </si>
  <si>
    <t>Private Placement Memorandum – with all attachments</t>
  </si>
  <si>
    <t>Release Budget and Supporting Engineering Documents 
Due to TWDB Engineer</t>
  </si>
  <si>
    <t xml:space="preserve">*Milestones in yellow are hard deadlines. 
Failure to meet deadlines will likely result in a rescheduled closing date* </t>
  </si>
  <si>
    <t>TWDB Vendor Set-Up or Direct Deposit Form</t>
  </si>
  <si>
    <t>Private Placement Memorandum</t>
  </si>
  <si>
    <r>
      <t xml:space="preserve">Directions: Fill in the adoption/execution date and closing date in the </t>
    </r>
    <r>
      <rPr>
        <sz val="18"/>
        <color rgb="FF00B0F0"/>
        <rFont val="Calibri"/>
        <family val="2"/>
        <scheme val="minor"/>
      </rPr>
      <t>blue fields below</t>
    </r>
    <r>
      <rPr>
        <sz val="18"/>
        <color theme="1"/>
        <rFont val="Calibri"/>
        <family val="2"/>
        <scheme val="minor"/>
      </rPr>
      <t xml:space="preserve">. All other closing deadline dates will key off of those cells. </t>
    </r>
    <r>
      <rPr>
        <sz val="18"/>
        <color rgb="FFFF0000"/>
        <rFont val="Calibri"/>
        <family val="2"/>
        <scheme val="minor"/>
      </rPr>
      <t>SAMPLE DATES SHOWN BELOW.</t>
    </r>
  </si>
  <si>
    <t>Adoption/Execution Date</t>
  </si>
  <si>
    <t>Financial Advisor’s Closing Instruction Memorandum</t>
  </si>
  <si>
    <t>Final Executed Closing Documents Due to TWDB</t>
  </si>
  <si>
    <t>Disadvantaged Business Enterprise (DBE) Documents Due Contact TWDB DBE Coordinators(SRF EQ Only)</t>
  </si>
  <si>
    <t>Sufficiency of Funds Letter (if applicable)</t>
  </si>
  <si>
    <t>Updated Project Schedule and Updated Budget</t>
  </si>
  <si>
    <t>Executed Professional Services Contract(s)</t>
  </si>
  <si>
    <t>Blackout Days</t>
  </si>
  <si>
    <t>Closing Date</t>
  </si>
  <si>
    <t>Water Rights Documentation Due</t>
  </si>
  <si>
    <t>SRF Equivalency Projects - DBE procurement  documents due</t>
  </si>
  <si>
    <t>FMT Letter (Drinking Water Funding Only)</t>
  </si>
  <si>
    <t>Financial Advisor's Closing Instruction Memorandum with release amounts (include TWDB Financial Analyst)</t>
  </si>
  <si>
    <t>Approved Outlay Report Due to TWDB</t>
  </si>
  <si>
    <t>BUSINESS DAYS AFTER ADOPTION</t>
  </si>
  <si>
    <t>Due to Attorney and Financial Analyst</t>
  </si>
  <si>
    <t>Executed Agreement Execution Resolution</t>
  </si>
  <si>
    <t>Executed Principal Forgiveness Escrow Agreement</t>
  </si>
  <si>
    <r>
      <t xml:space="preserve">This is intended to be used as a </t>
    </r>
    <r>
      <rPr>
        <b/>
        <u/>
        <sz val="18"/>
        <color theme="1"/>
        <rFont val="Calibri"/>
        <family val="2"/>
        <scheme val="minor"/>
      </rPr>
      <t>guide only</t>
    </r>
    <r>
      <rPr>
        <b/>
        <sz val="18"/>
        <color theme="1"/>
        <rFont val="Calibri"/>
        <family val="2"/>
        <scheme val="minor"/>
      </rPr>
      <t>. Once a closing date has been esbtablished you will receive an offical calendar from a TWDB staff member.</t>
    </r>
  </si>
  <si>
    <t>CDG 8/22/24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</si>
</sst>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ddd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7F9F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B0F0"/>
      <name val="Calibri"/>
      <family val="2"/>
      <scheme val="minor"/>
    </font>
    <font>
      <sz val="1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wrapText="1"/>
    </xf>
    <xf numFmtId="164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4" fontId="3" fillId="0" borderId="0" xfId="0" applyNumberFormat="1" applyFont="1"/>
    <xf numFmtId="0" fontId="0" fillId="0" borderId="10" xfId="0" applyBorder="1"/>
    <xf numFmtId="164" fontId="4" fillId="0" borderId="5" xfId="0" applyNumberFormat="1" applyFont="1" applyBorder="1" applyAlignment="1">
      <alignment horizontal="center"/>
    </xf>
    <xf numFmtId="14" fontId="6" fillId="0" borderId="11" xfId="0" applyNumberFormat="1" applyFont="1" applyBorder="1"/>
    <xf numFmtId="14" fontId="6" fillId="0" borderId="3" xfId="0" applyNumberFormat="1" applyFont="1" applyBorder="1"/>
    <xf numFmtId="14" fontId="6" fillId="0" borderId="2" xfId="0" applyNumberFormat="1" applyFont="1" applyBorder="1"/>
    <xf numFmtId="0" fontId="7" fillId="4" borderId="9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164" fontId="4" fillId="5" borderId="5" xfId="0" applyNumberFormat="1" applyFont="1" applyFill="1" applyBorder="1" applyAlignment="1">
      <alignment horizontal="center"/>
    </xf>
    <xf numFmtId="165" fontId="1" fillId="6" borderId="16" xfId="0" applyNumberFormat="1" applyFont="1" applyFill="1" applyBorder="1" applyAlignment="1">
      <alignment horizontal="center"/>
    </xf>
    <xf numFmtId="164" fontId="0" fillId="7" borderId="5" xfId="0" applyNumberFormat="1" applyFill="1" applyBorder="1" applyAlignment="1">
      <alignment horizontal="center"/>
    </xf>
    <xf numFmtId="164" fontId="1" fillId="7" borderId="5" xfId="0" applyNumberFormat="1" applyFont="1" applyFill="1" applyBorder="1" applyAlignment="1">
      <alignment horizontal="center"/>
    </xf>
    <xf numFmtId="0" fontId="0" fillId="7" borderId="5" xfId="0" applyFill="1" applyBorder="1"/>
    <xf numFmtId="0" fontId="0" fillId="0" borderId="7" xfId="0" applyBorder="1"/>
    <xf numFmtId="164" fontId="0" fillId="0" borderId="16" xfId="0" applyNumberFormat="1" applyBorder="1" applyAlignment="1">
      <alignment horizontal="center"/>
    </xf>
    <xf numFmtId="165" fontId="1" fillId="6" borderId="8" xfId="0" applyNumberFormat="1" applyFont="1" applyFill="1" applyBorder="1" applyAlignment="1">
      <alignment horizontal="center"/>
    </xf>
    <xf numFmtId="165" fontId="1" fillId="8" borderId="16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14" fontId="0" fillId="0" borderId="1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3" fillId="0" borderId="0" xfId="0" applyFont="1"/>
    <xf numFmtId="0" fontId="7" fillId="4" borderId="34" xfId="0" applyFont="1" applyFill="1" applyBorder="1" applyAlignment="1">
      <alignment horizontal="center" wrapText="1"/>
    </xf>
    <xf numFmtId="0" fontId="0" fillId="5" borderId="3" xfId="0" applyFill="1" applyBorder="1" applyAlignment="1">
      <alignment vertical="center" wrapText="1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164" fontId="3" fillId="6" borderId="25" xfId="0" applyNumberFormat="1" applyFont="1" applyFill="1" applyBorder="1" applyAlignment="1">
      <alignment horizontal="center"/>
    </xf>
    <xf numFmtId="164" fontId="8" fillId="5" borderId="6" xfId="0" applyNumberFormat="1" applyFont="1" applyFill="1" applyBorder="1" applyAlignment="1">
      <alignment horizontal="center"/>
    </xf>
    <xf numFmtId="164" fontId="1" fillId="3" borderId="25" xfId="0" applyNumberFormat="1" applyFont="1" applyFill="1" applyBorder="1" applyAlignment="1">
      <alignment horizontal="center"/>
    </xf>
    <xf numFmtId="0" fontId="0" fillId="0" borderId="35" xfId="0" applyBorder="1"/>
    <xf numFmtId="0" fontId="1" fillId="6" borderId="1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8" borderId="14" xfId="0" applyFill="1" applyBorder="1"/>
    <xf numFmtId="164" fontId="1" fillId="5" borderId="6" xfId="0" applyNumberFormat="1" applyFont="1" applyFill="1" applyBorder="1" applyAlignment="1">
      <alignment horizontal="center"/>
    </xf>
    <xf numFmtId="164" fontId="1" fillId="6" borderId="25" xfId="0" applyNumberFormat="1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1" fillId="2" borderId="25" xfId="0" applyNumberFormat="1" applyFont="1" applyFill="1" applyBorder="1" applyAlignment="1">
      <alignment horizontal="center"/>
    </xf>
    <xf numFmtId="164" fontId="4" fillId="7" borderId="6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3" fillId="6" borderId="14" xfId="0" applyNumberFormat="1" applyFont="1" applyFill="1" applyBorder="1" applyAlignment="1">
      <alignment horizontal="center"/>
    </xf>
    <xf numFmtId="164" fontId="1" fillId="5" borderId="3" xfId="0" applyNumberFormat="1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4" borderId="39" xfId="0" applyFont="1" applyFill="1" applyBorder="1" applyAlignment="1">
      <alignment horizontal="center" wrapText="1"/>
    </xf>
    <xf numFmtId="0" fontId="7" fillId="4" borderId="40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6" borderId="17" xfId="0" applyFont="1" applyFill="1" applyBorder="1" applyAlignment="1">
      <alignment horizontal="center" wrapText="1"/>
    </xf>
    <xf numFmtId="0" fontId="0" fillId="5" borderId="1" xfId="0" applyFill="1" applyBorder="1" applyAlignment="1">
      <alignment vertical="center" wrapText="1"/>
    </xf>
    <xf numFmtId="0" fontId="0" fillId="3" borderId="17" xfId="0" applyFill="1" applyBorder="1" applyAlignment="1">
      <alignment wrapText="1"/>
    </xf>
    <xf numFmtId="0" fontId="1" fillId="8" borderId="17" xfId="0" applyFont="1" applyFill="1" applyBorder="1" applyAlignment="1">
      <alignment horizontal="center" wrapText="1"/>
    </xf>
    <xf numFmtId="0" fontId="0" fillId="0" borderId="15" xfId="0" applyBorder="1"/>
    <xf numFmtId="0" fontId="0" fillId="2" borderId="17" xfId="0" applyFill="1" applyBorder="1" applyAlignment="1">
      <alignment wrapText="1"/>
    </xf>
    <xf numFmtId="0" fontId="0" fillId="0" borderId="41" xfId="0" applyBorder="1" applyAlignment="1">
      <alignment wrapText="1"/>
    </xf>
    <xf numFmtId="0" fontId="0" fillId="7" borderId="0" xfId="0" applyFill="1"/>
    <xf numFmtId="0" fontId="1" fillId="8" borderId="43" xfId="0" applyFont="1" applyFill="1" applyBorder="1" applyAlignment="1">
      <alignment horizontal="center" wrapText="1"/>
    </xf>
    <xf numFmtId="0" fontId="1" fillId="8" borderId="44" xfId="0" applyFont="1" applyFill="1" applyBorder="1"/>
    <xf numFmtId="165" fontId="1" fillId="8" borderId="45" xfId="0" applyNumberFormat="1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 vertical="center" wrapText="1"/>
    </xf>
    <xf numFmtId="0" fontId="0" fillId="0" borderId="46" xfId="0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wrapText="1"/>
      <protection locked="0"/>
    </xf>
    <xf numFmtId="0" fontId="7" fillId="4" borderId="47" xfId="0" applyFont="1" applyFill="1" applyBorder="1" applyAlignment="1">
      <alignment horizontal="center" wrapText="1"/>
    </xf>
    <xf numFmtId="0" fontId="1" fillId="0" borderId="48" xfId="0" applyFont="1" applyBorder="1" applyAlignment="1">
      <alignment horizontal="center" wrapText="1"/>
    </xf>
    <xf numFmtId="0" fontId="0" fillId="0" borderId="14" xfId="0" applyBorder="1"/>
    <xf numFmtId="164" fontId="5" fillId="0" borderId="14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0" fontId="1" fillId="6" borderId="48" xfId="0" applyFont="1" applyFill="1" applyBorder="1" applyAlignment="1">
      <alignment horizontal="center" wrapText="1"/>
    </xf>
    <xf numFmtId="0" fontId="2" fillId="5" borderId="46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5" fontId="0" fillId="0" borderId="49" xfId="0" applyNumberFormat="1" applyBorder="1" applyAlignment="1">
      <alignment horizontal="center"/>
    </xf>
    <xf numFmtId="0" fontId="0" fillId="0" borderId="46" xfId="0" applyBorder="1" applyAlignment="1">
      <alignment wrapText="1"/>
    </xf>
    <xf numFmtId="0" fontId="0" fillId="0" borderId="2" xfId="0" applyBorder="1"/>
    <xf numFmtId="0" fontId="0" fillId="0" borderId="50" xfId="0" applyBorder="1"/>
    <xf numFmtId="0" fontId="0" fillId="0" borderId="13" xfId="0" applyBorder="1"/>
    <xf numFmtId="0" fontId="0" fillId="0" borderId="6" xfId="0" applyBorder="1"/>
    <xf numFmtId="164" fontId="3" fillId="8" borderId="25" xfId="0" applyNumberFormat="1" applyFont="1" applyFill="1" applyBorder="1" applyAlignment="1" applyProtection="1">
      <alignment horizontal="center"/>
      <protection locked="0"/>
    </xf>
    <xf numFmtId="165" fontId="1" fillId="3" borderId="16" xfId="0" applyNumberFormat="1" applyFont="1" applyFill="1" applyBorder="1" applyAlignment="1">
      <alignment horizontal="center"/>
    </xf>
    <xf numFmtId="164" fontId="3" fillId="8" borderId="3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4" fillId="0" borderId="28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10" fillId="0" borderId="31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10" fillId="0" borderId="33" xfId="0" applyFont="1" applyBorder="1" applyAlignment="1">
      <alignment horizontal="center" wrapText="1"/>
    </xf>
    <xf numFmtId="14" fontId="0" fillId="0" borderId="1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9" fillId="7" borderId="42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41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14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7F9F1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C64"/>
  <sheetViews>
    <sheetView showGridLines="0" tabSelected="1" zoomScale="89" zoomScaleNormal="89" zoomScaleSheetLayoutView="80" workbookViewId="0">
      <selection activeCell="B12" sqref="B12"/>
    </sheetView>
  </sheetViews>
  <sheetFormatPr defaultRowHeight="15" x14ac:dyDescent="0.25"/>
  <cols>
    <col min="1" max="1" width="3.7109375" customWidth="1"/>
    <col min="2" max="2" width="58" style="1" customWidth="1"/>
    <col min="3" max="3" width="15.85546875" customWidth="1"/>
    <col min="4" max="4" width="8.42578125" bestFit="1" customWidth="1"/>
    <col min="5" max="7" width="5.7109375" customWidth="1"/>
    <col min="8" max="8" width="11.7109375" hidden="1" customWidth="1"/>
    <col min="9" max="9" width="8.140625" customWidth="1"/>
    <col min="10" max="10" width="3.85546875" hidden="1" customWidth="1"/>
    <col min="11" max="11" width="3.140625" hidden="1" customWidth="1"/>
    <col min="12" max="12" width="12.5703125" hidden="1" customWidth="1"/>
    <col min="13" max="28" width="5.7109375" customWidth="1"/>
  </cols>
  <sheetData>
    <row r="1" spans="2:29" ht="15.75" thickBot="1" x14ac:dyDescent="0.3">
      <c r="M1" s="27" t="s">
        <v>51</v>
      </c>
      <c r="N1" s="27"/>
    </row>
    <row r="2" spans="2:29" ht="15" customHeight="1" x14ac:dyDescent="0.25">
      <c r="B2" s="107" t="s">
        <v>31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9"/>
      <c r="Q2" s="91" t="s">
        <v>50</v>
      </c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3"/>
    </row>
    <row r="3" spans="2:29" ht="58.5" customHeight="1" thickBot="1" x14ac:dyDescent="0.3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Q3" s="94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6"/>
    </row>
    <row r="4" spans="2:29" ht="27" customHeight="1" thickBot="1" x14ac:dyDescent="0.3">
      <c r="B4" s="21"/>
      <c r="C4" s="21"/>
      <c r="D4" s="21"/>
      <c r="E4" s="21"/>
      <c r="F4" s="21"/>
      <c r="G4" s="21"/>
      <c r="H4" s="21"/>
    </row>
    <row r="5" spans="2:29" ht="48" thickBot="1" x14ac:dyDescent="0.3">
      <c r="B5" s="50" t="s">
        <v>21</v>
      </c>
      <c r="C5" s="51" t="s">
        <v>22</v>
      </c>
      <c r="D5" s="52" t="s">
        <v>23</v>
      </c>
      <c r="E5" s="53" t="s">
        <v>24</v>
      </c>
      <c r="H5" s="4" t="s">
        <v>0</v>
      </c>
      <c r="J5" s="98" t="s">
        <v>39</v>
      </c>
      <c r="K5" s="98"/>
      <c r="L5" s="98"/>
      <c r="N5" s="100" t="s">
        <v>40</v>
      </c>
      <c r="O5" s="100"/>
    </row>
    <row r="6" spans="2:29" ht="15.75" thickTop="1" x14ac:dyDescent="0.25">
      <c r="B6" s="54"/>
      <c r="C6" s="35"/>
      <c r="D6" s="3"/>
      <c r="E6" s="5"/>
      <c r="H6" s="7">
        <v>45537</v>
      </c>
      <c r="J6" s="101">
        <v>45530</v>
      </c>
      <c r="K6" s="102"/>
      <c r="L6" s="103"/>
      <c r="N6" s="104">
        <f>D56</f>
        <v>45608</v>
      </c>
      <c r="O6" s="105"/>
    </row>
    <row r="7" spans="2:29" x14ac:dyDescent="0.25">
      <c r="B7" s="55" t="s">
        <v>20</v>
      </c>
      <c r="C7" s="36">
        <v>20</v>
      </c>
      <c r="D7" s="32">
        <f>WORKDAY.INTL($D$19,-C7,,holidays)</f>
        <v>45544</v>
      </c>
      <c r="E7" s="19">
        <f>WEEKDAY(D7)</f>
        <v>2</v>
      </c>
      <c r="H7" s="8">
        <v>45607</v>
      </c>
      <c r="J7" s="97">
        <v>45531</v>
      </c>
      <c r="K7" s="98"/>
      <c r="L7" s="99"/>
      <c r="N7" s="106" t="str" cm="1">
        <f t="array" ref="N7">IF(OR(N6=J6:L37,N6=holidays),"ERROR","SAFE")</f>
        <v>SAFE</v>
      </c>
      <c r="O7" s="105"/>
    </row>
    <row r="8" spans="2:29" x14ac:dyDescent="0.25">
      <c r="B8" s="56" t="s">
        <v>18</v>
      </c>
      <c r="C8" s="37"/>
      <c r="D8" s="88"/>
      <c r="E8" s="12"/>
      <c r="H8" s="8">
        <v>45623</v>
      </c>
      <c r="J8" s="97">
        <v>45532</v>
      </c>
      <c r="K8" s="98"/>
      <c r="L8" s="99"/>
    </row>
    <row r="9" spans="2:29" x14ac:dyDescent="0.25">
      <c r="B9" s="54" t="s">
        <v>16</v>
      </c>
      <c r="C9" s="38"/>
      <c r="D9" s="88"/>
      <c r="E9" s="2"/>
      <c r="H9" s="8">
        <v>45624</v>
      </c>
      <c r="J9" s="97">
        <v>45533</v>
      </c>
      <c r="K9" s="98"/>
      <c r="L9" s="99"/>
    </row>
    <row r="10" spans="2:29" x14ac:dyDescent="0.25">
      <c r="B10" s="54" t="s">
        <v>17</v>
      </c>
      <c r="C10" s="38"/>
      <c r="D10" s="88"/>
      <c r="E10" s="2"/>
      <c r="H10" s="8">
        <v>45625</v>
      </c>
      <c r="J10" s="97">
        <v>45534</v>
      </c>
      <c r="K10" s="98"/>
      <c r="L10" s="99"/>
    </row>
    <row r="11" spans="2:29" x14ac:dyDescent="0.25">
      <c r="B11" s="54" t="s">
        <v>30</v>
      </c>
      <c r="C11" s="38"/>
      <c r="D11" s="88"/>
      <c r="E11" s="2"/>
      <c r="H11" s="8">
        <v>45649</v>
      </c>
      <c r="J11" s="97">
        <v>45537</v>
      </c>
      <c r="K11" s="98"/>
      <c r="L11" s="99"/>
    </row>
    <row r="12" spans="2:29" x14ac:dyDescent="0.25">
      <c r="B12" s="67" t="s">
        <v>10</v>
      </c>
      <c r="C12" s="38"/>
      <c r="D12" s="88"/>
      <c r="E12" s="2"/>
      <c r="H12" s="8">
        <v>45650</v>
      </c>
      <c r="J12" s="97">
        <v>45538</v>
      </c>
      <c r="K12" s="98"/>
      <c r="L12" s="99"/>
    </row>
    <row r="13" spans="2:29" x14ac:dyDescent="0.25">
      <c r="B13" s="68" t="s">
        <v>11</v>
      </c>
      <c r="C13" s="38"/>
      <c r="D13" s="88"/>
      <c r="E13" s="2"/>
      <c r="H13" s="8">
        <v>45651</v>
      </c>
      <c r="J13" s="97">
        <v>45539</v>
      </c>
      <c r="K13" s="98"/>
      <c r="L13" s="99"/>
    </row>
    <row r="14" spans="2:29" x14ac:dyDescent="0.25">
      <c r="B14" s="67" t="s">
        <v>12</v>
      </c>
      <c r="C14" s="38"/>
      <c r="D14" s="88"/>
      <c r="E14" s="2"/>
      <c r="H14" s="8">
        <v>45652</v>
      </c>
      <c r="J14" s="97">
        <v>45540</v>
      </c>
      <c r="K14" s="98"/>
      <c r="L14" s="99"/>
    </row>
    <row r="15" spans="2:29" ht="30" x14ac:dyDescent="0.25">
      <c r="B15" s="55" t="s">
        <v>35</v>
      </c>
      <c r="C15" s="36">
        <v>20</v>
      </c>
      <c r="D15" s="32">
        <f t="shared" ref="D15" si="0">WORKDAY.INTL($D$19,-C15,,holidays)</f>
        <v>45544</v>
      </c>
      <c r="E15" s="19">
        <f>WEEKDAY(D15)</f>
        <v>2</v>
      </c>
      <c r="H15" s="8"/>
      <c r="J15" s="97">
        <v>45541</v>
      </c>
      <c r="K15" s="98"/>
      <c r="L15" s="99"/>
    </row>
    <row r="16" spans="2:29" x14ac:dyDescent="0.25">
      <c r="B16" s="57" t="s">
        <v>15</v>
      </c>
      <c r="C16" s="89">
        <v>5</v>
      </c>
      <c r="D16" s="34">
        <f>WORKDAY.INTL($D$19,-C16,,holidays)</f>
        <v>45565</v>
      </c>
      <c r="E16" s="85">
        <f>WEEKDAY(D16)</f>
        <v>2</v>
      </c>
      <c r="H16" s="8"/>
      <c r="J16" s="97"/>
      <c r="K16" s="98"/>
      <c r="L16" s="99"/>
    </row>
    <row r="17" spans="2:14" x14ac:dyDescent="0.25">
      <c r="B17" s="30" t="s">
        <v>19</v>
      </c>
      <c r="C17" s="37"/>
      <c r="D17" s="33"/>
      <c r="E17" s="12"/>
      <c r="H17" s="8">
        <v>45658</v>
      </c>
      <c r="J17" s="97"/>
      <c r="K17" s="98"/>
      <c r="L17" s="99"/>
    </row>
    <row r="18" spans="2:14" x14ac:dyDescent="0.25">
      <c r="B18" s="31"/>
      <c r="C18" s="37"/>
      <c r="D18" s="33"/>
      <c r="E18" s="12"/>
      <c r="H18" s="8">
        <v>45677</v>
      </c>
      <c r="J18" s="97">
        <v>45649</v>
      </c>
      <c r="K18" s="98"/>
      <c r="L18" s="99"/>
      <c r="N18" t="s">
        <v>2</v>
      </c>
    </row>
    <row r="19" spans="2:14" x14ac:dyDescent="0.25">
      <c r="B19" s="58" t="s">
        <v>32</v>
      </c>
      <c r="C19" s="39"/>
      <c r="D19" s="84">
        <v>45572</v>
      </c>
      <c r="E19" s="20">
        <f>WEEKDAY(D19)</f>
        <v>2</v>
      </c>
      <c r="H19" s="8"/>
      <c r="J19" s="97">
        <v>45650</v>
      </c>
      <c r="K19" s="98"/>
      <c r="L19" s="99"/>
    </row>
    <row r="20" spans="2:14" ht="48" thickBot="1" x14ac:dyDescent="0.3">
      <c r="B20" s="69" t="s">
        <v>21</v>
      </c>
      <c r="C20" s="28" t="s">
        <v>46</v>
      </c>
      <c r="D20" s="28" t="s">
        <v>23</v>
      </c>
      <c r="E20" s="11" t="s">
        <v>24</v>
      </c>
      <c r="H20" s="22"/>
      <c r="J20" s="82"/>
      <c r="L20" s="83"/>
    </row>
    <row r="21" spans="2:14" ht="15.75" thickTop="1" x14ac:dyDescent="0.25">
      <c r="B21" s="70"/>
      <c r="C21" s="71"/>
      <c r="D21" s="72"/>
      <c r="E21" s="73"/>
      <c r="H21" s="22"/>
      <c r="J21" s="82"/>
      <c r="L21" s="83"/>
    </row>
    <row r="22" spans="2:14" x14ac:dyDescent="0.25">
      <c r="B22" s="74" t="s">
        <v>47</v>
      </c>
      <c r="C22" s="36">
        <v>3</v>
      </c>
      <c r="D22" s="48">
        <f>WORKDAY.INTL($D$19,C22,,holidays)</f>
        <v>45575</v>
      </c>
      <c r="E22" s="19">
        <f>WEEKDAY(D22)</f>
        <v>5</v>
      </c>
      <c r="H22" s="22"/>
      <c r="J22" s="82"/>
      <c r="L22" s="83"/>
    </row>
    <row r="23" spans="2:14" x14ac:dyDescent="0.25">
      <c r="B23" s="75" t="s">
        <v>48</v>
      </c>
      <c r="C23" s="76"/>
      <c r="D23" s="77"/>
      <c r="E23" s="78"/>
      <c r="H23" s="22"/>
      <c r="J23" s="82"/>
      <c r="L23" s="83"/>
    </row>
    <row r="24" spans="2:14" x14ac:dyDescent="0.25">
      <c r="B24" s="79" t="s">
        <v>49</v>
      </c>
      <c r="C24" s="80"/>
      <c r="D24" s="80"/>
      <c r="E24" s="81"/>
      <c r="H24" s="22"/>
      <c r="J24" s="82"/>
      <c r="L24" s="83"/>
    </row>
    <row r="25" spans="2:14" ht="30" customHeight="1" thickBot="1" x14ac:dyDescent="0.3">
      <c r="B25" s="10" t="s">
        <v>21</v>
      </c>
      <c r="C25" s="28" t="s">
        <v>25</v>
      </c>
      <c r="D25" s="28" t="s">
        <v>23</v>
      </c>
      <c r="E25" s="11" t="s">
        <v>24</v>
      </c>
      <c r="H25" s="8">
        <v>45705</v>
      </c>
      <c r="J25" s="97">
        <v>45651</v>
      </c>
      <c r="K25" s="98"/>
      <c r="L25" s="99"/>
    </row>
    <row r="26" spans="2:14" ht="15.75" thickTop="1" x14ac:dyDescent="0.25">
      <c r="B26" s="66" t="s">
        <v>41</v>
      </c>
      <c r="C26" s="36">
        <v>45</v>
      </c>
      <c r="D26" s="48">
        <f>WORKDAY.INTL($D$56,-C26,,holidays)</f>
        <v>45544</v>
      </c>
      <c r="E26" s="19">
        <f>WEEKDAY(D26)</f>
        <v>2</v>
      </c>
      <c r="H26" s="8">
        <v>45803</v>
      </c>
      <c r="J26" s="97">
        <v>45652</v>
      </c>
      <c r="K26" s="98"/>
      <c r="L26" s="99"/>
    </row>
    <row r="27" spans="2:14" x14ac:dyDescent="0.25">
      <c r="B27" s="66" t="s">
        <v>42</v>
      </c>
      <c r="C27" s="36">
        <v>30</v>
      </c>
      <c r="D27" s="48">
        <f>WORKDAY.INTL($D$56,-C27,,holidays)</f>
        <v>45565</v>
      </c>
      <c r="E27" s="19">
        <f>WEEKDAY(D27)</f>
        <v>2</v>
      </c>
      <c r="H27" s="8"/>
      <c r="J27" s="97">
        <v>45653</v>
      </c>
      <c r="K27" s="98"/>
      <c r="L27" s="99"/>
    </row>
    <row r="28" spans="2:14" ht="30" x14ac:dyDescent="0.25">
      <c r="B28" s="66" t="s">
        <v>27</v>
      </c>
      <c r="C28" s="36">
        <v>25</v>
      </c>
      <c r="D28" s="48">
        <f>WORKDAY.INTL($D$56,-C28,,holidays)</f>
        <v>45572</v>
      </c>
      <c r="E28" s="19">
        <f>WEEKDAY(D28)</f>
        <v>2</v>
      </c>
      <c r="H28" s="8"/>
      <c r="J28" s="97">
        <v>45656</v>
      </c>
      <c r="K28" s="98"/>
      <c r="L28" s="99"/>
    </row>
    <row r="29" spans="2:14" x14ac:dyDescent="0.25">
      <c r="B29" s="56" t="s">
        <v>38</v>
      </c>
      <c r="C29" s="38"/>
      <c r="D29" s="29"/>
      <c r="E29" s="47"/>
      <c r="H29" s="8">
        <v>45842</v>
      </c>
      <c r="J29" s="97">
        <v>45657</v>
      </c>
      <c r="K29" s="98"/>
      <c r="L29" s="99"/>
    </row>
    <row r="30" spans="2:14" x14ac:dyDescent="0.25">
      <c r="B30" s="56" t="s">
        <v>36</v>
      </c>
      <c r="C30" s="38"/>
      <c r="D30" s="23"/>
      <c r="E30" s="47"/>
      <c r="H30" s="8"/>
      <c r="J30" s="97"/>
      <c r="K30" s="98"/>
      <c r="L30" s="99"/>
    </row>
    <row r="31" spans="2:14" x14ac:dyDescent="0.25">
      <c r="B31" s="54" t="s">
        <v>37</v>
      </c>
      <c r="C31" s="38"/>
      <c r="D31" s="23"/>
      <c r="E31" s="47"/>
      <c r="H31" s="8">
        <v>45901</v>
      </c>
      <c r="J31" s="24"/>
      <c r="K31" s="25"/>
      <c r="L31" s="26"/>
    </row>
    <row r="32" spans="2:14" x14ac:dyDescent="0.25">
      <c r="B32" s="54" t="s">
        <v>37</v>
      </c>
      <c r="C32" s="22"/>
      <c r="D32" s="22"/>
      <c r="E32" s="59"/>
      <c r="H32" s="8"/>
      <c r="J32" s="97">
        <v>45658</v>
      </c>
      <c r="K32" s="98"/>
      <c r="L32" s="99"/>
    </row>
    <row r="33" spans="2:12" ht="30" customHeight="1" x14ac:dyDescent="0.25">
      <c r="B33" s="56" t="s">
        <v>44</v>
      </c>
      <c r="C33" s="38"/>
      <c r="D33" s="49"/>
      <c r="E33" s="47"/>
      <c r="H33" s="8"/>
      <c r="J33" s="97">
        <v>45659</v>
      </c>
      <c r="K33" s="98"/>
      <c r="L33" s="99"/>
    </row>
    <row r="34" spans="2:12" x14ac:dyDescent="0.25">
      <c r="B34" s="55" t="s">
        <v>45</v>
      </c>
      <c r="C34" s="36">
        <v>15</v>
      </c>
      <c r="D34" s="32">
        <f>WORKDAY.INTL($D$56,-C34,,holidays)</f>
        <v>45586</v>
      </c>
      <c r="E34" s="13">
        <f>WEEKDAY(D34)</f>
        <v>2</v>
      </c>
      <c r="H34" s="9"/>
      <c r="J34" s="97">
        <v>45660</v>
      </c>
      <c r="K34" s="98"/>
      <c r="L34" s="99"/>
    </row>
    <row r="35" spans="2:12" x14ac:dyDescent="0.25">
      <c r="B35" s="54"/>
      <c r="C35" s="38"/>
      <c r="D35" s="40"/>
      <c r="E35" s="6"/>
      <c r="H35" s="9"/>
      <c r="J35" s="97"/>
      <c r="K35" s="98"/>
      <c r="L35" s="99"/>
    </row>
    <row r="36" spans="2:12" x14ac:dyDescent="0.25">
      <c r="B36" s="55" t="s">
        <v>34</v>
      </c>
      <c r="C36" s="36">
        <v>10</v>
      </c>
      <c r="D36" s="41">
        <f>WORKDAY.INTL($D$56,-C36,,holidays)</f>
        <v>45593</v>
      </c>
      <c r="E36" s="13">
        <f>WEEKDAY(D36)</f>
        <v>2</v>
      </c>
      <c r="J36" s="97"/>
      <c r="K36" s="98"/>
      <c r="L36" s="99"/>
    </row>
    <row r="37" spans="2:12" x14ac:dyDescent="0.25">
      <c r="B37" s="56" t="s">
        <v>3</v>
      </c>
      <c r="C37" s="37"/>
      <c r="D37" s="33"/>
      <c r="E37" s="6"/>
      <c r="J37" s="119"/>
      <c r="K37" s="100"/>
      <c r="L37" s="120"/>
    </row>
    <row r="38" spans="2:12" ht="15" customHeight="1" x14ac:dyDescent="0.25">
      <c r="B38" s="54" t="s">
        <v>6</v>
      </c>
      <c r="C38" s="38"/>
      <c r="D38" s="33"/>
      <c r="E38" s="6"/>
    </row>
    <row r="39" spans="2:12" x14ac:dyDescent="0.25">
      <c r="B39" s="56" t="s">
        <v>7</v>
      </c>
      <c r="C39" s="37"/>
      <c r="D39" s="33"/>
      <c r="E39" s="6"/>
    </row>
    <row r="40" spans="2:12" x14ac:dyDescent="0.25">
      <c r="B40" s="56" t="s">
        <v>33</v>
      </c>
      <c r="C40" s="38"/>
      <c r="D40" s="33"/>
      <c r="E40" s="6"/>
    </row>
    <row r="41" spans="2:12" ht="17.25" customHeight="1" x14ac:dyDescent="0.25">
      <c r="B41" s="54" t="s">
        <v>8</v>
      </c>
      <c r="C41" s="37"/>
      <c r="D41" s="33"/>
      <c r="E41" s="6"/>
    </row>
    <row r="42" spans="2:12" x14ac:dyDescent="0.25">
      <c r="B42" s="56" t="s">
        <v>26</v>
      </c>
      <c r="C42" s="38"/>
      <c r="D42" s="33"/>
      <c r="E42" s="6"/>
    </row>
    <row r="43" spans="2:12" x14ac:dyDescent="0.25">
      <c r="B43" s="54" t="s">
        <v>29</v>
      </c>
      <c r="C43" s="38"/>
      <c r="D43" s="33"/>
      <c r="E43" s="6"/>
    </row>
    <row r="44" spans="2:12" x14ac:dyDescent="0.25">
      <c r="B44" s="56" t="s">
        <v>9</v>
      </c>
      <c r="C44" s="37"/>
      <c r="D44" s="33"/>
      <c r="E44" s="6"/>
    </row>
    <row r="45" spans="2:12" x14ac:dyDescent="0.25">
      <c r="B45" s="56" t="s">
        <v>10</v>
      </c>
      <c r="C45" s="38"/>
      <c r="D45" s="33"/>
      <c r="E45" s="6"/>
      <c r="K45" t="s">
        <v>2</v>
      </c>
    </row>
    <row r="46" spans="2:12" x14ac:dyDescent="0.25">
      <c r="B46" s="54" t="s">
        <v>11</v>
      </c>
      <c r="C46" s="37"/>
      <c r="D46" s="33"/>
      <c r="E46" s="6"/>
    </row>
    <row r="47" spans="2:12" x14ac:dyDescent="0.25">
      <c r="B47" s="56" t="s">
        <v>12</v>
      </c>
      <c r="C47" s="38"/>
      <c r="D47" s="33"/>
      <c r="E47" s="6"/>
    </row>
    <row r="48" spans="2:12" x14ac:dyDescent="0.25">
      <c r="B48" s="56" t="s">
        <v>43</v>
      </c>
      <c r="C48" s="38"/>
      <c r="D48" s="33"/>
      <c r="E48" s="6"/>
    </row>
    <row r="49" spans="2:5" ht="30" x14ac:dyDescent="0.25">
      <c r="B49" s="56" t="s">
        <v>13</v>
      </c>
      <c r="C49" s="38"/>
      <c r="D49" s="42"/>
      <c r="E49" s="6"/>
    </row>
    <row r="50" spans="2:5" x14ac:dyDescent="0.25">
      <c r="B50" s="60" t="s">
        <v>5</v>
      </c>
      <c r="C50" s="90">
        <v>5</v>
      </c>
      <c r="D50" s="43">
        <f>WORKDAY.INTL($D$56,-C50,,holidays)</f>
        <v>45600</v>
      </c>
      <c r="E50" s="87">
        <f>WEEKDAY(D50)</f>
        <v>2</v>
      </c>
    </row>
    <row r="51" spans="2:5" x14ac:dyDescent="0.25">
      <c r="B51" s="61" t="s">
        <v>4</v>
      </c>
      <c r="C51" s="45"/>
      <c r="D51" s="17"/>
      <c r="E51" s="18"/>
    </row>
    <row r="52" spans="2:5" x14ac:dyDescent="0.25">
      <c r="B52" s="113" t="s">
        <v>14</v>
      </c>
      <c r="C52" s="46">
        <v>4</v>
      </c>
      <c r="D52" s="62"/>
      <c r="E52" s="14"/>
    </row>
    <row r="53" spans="2:5" x14ac:dyDescent="0.25">
      <c r="B53" s="114"/>
      <c r="C53" s="46">
        <v>3</v>
      </c>
      <c r="D53" s="44"/>
      <c r="E53" s="14"/>
    </row>
    <row r="54" spans="2:5" x14ac:dyDescent="0.25">
      <c r="B54" s="114"/>
      <c r="C54" s="46">
        <v>2</v>
      </c>
      <c r="D54" s="44"/>
      <c r="E54" s="15"/>
    </row>
    <row r="55" spans="2:5" x14ac:dyDescent="0.25">
      <c r="B55" s="115"/>
      <c r="C55" s="46">
        <v>1</v>
      </c>
      <c r="D55" s="44"/>
      <c r="E55" s="16"/>
    </row>
    <row r="56" spans="2:5" ht="45" customHeight="1" thickBot="1" x14ac:dyDescent="0.3">
      <c r="B56" s="63" t="s">
        <v>1</v>
      </c>
      <c r="C56" s="64"/>
      <c r="D56" s="86">
        <v>45608</v>
      </c>
      <c r="E56" s="65">
        <f>WEEKDAY(D56)</f>
        <v>3</v>
      </c>
    </row>
    <row r="57" spans="2:5" ht="15.75" thickBot="1" x14ac:dyDescent="0.3"/>
    <row r="58" spans="2:5" ht="15.75" thickBot="1" x14ac:dyDescent="0.3">
      <c r="B58" s="116" t="s">
        <v>28</v>
      </c>
      <c r="C58" s="117"/>
      <c r="D58" s="117"/>
      <c r="E58" s="118"/>
    </row>
    <row r="62" spans="2:5" x14ac:dyDescent="0.25">
      <c r="B62"/>
    </row>
    <row r="63" spans="2:5" x14ac:dyDescent="0.25">
      <c r="B63"/>
    </row>
    <row r="64" spans="2:5" x14ac:dyDescent="0.25">
      <c r="B64"/>
    </row>
  </sheetData>
  <sheetProtection sheet="1" selectLockedCells="1"/>
  <scenarios current="1" show="1" sqref="A5:B20">
    <scenario name="CWA" locked="1" count="1" user="Dain Larsen" comment="Created by Dain Larsen on 8/24/2015">
      <inputCells r="D56" val="42353" numFmtId="14"/>
    </scenario>
    <scenario name="Lone Star" locked="1" count="1" user="Dain Larsen" comment="Created by Dain Larsen on 8/24/2015_x000a_Modified by Dain Larsen on 8/24/2015">
      <inputCells r="D56" val="42349" numFmtId="14"/>
    </scenario>
  </scenarios>
  <mergeCells count="34">
    <mergeCell ref="J15:L15"/>
    <mergeCell ref="J16:L16"/>
    <mergeCell ref="J17:L17"/>
    <mergeCell ref="J18:L18"/>
    <mergeCell ref="J19:L19"/>
    <mergeCell ref="J30:L30"/>
    <mergeCell ref="J32:L32"/>
    <mergeCell ref="J33:L33"/>
    <mergeCell ref="J25:L25"/>
    <mergeCell ref="J26:L26"/>
    <mergeCell ref="J27:L27"/>
    <mergeCell ref="J28:L28"/>
    <mergeCell ref="J29:L29"/>
    <mergeCell ref="B52:B55"/>
    <mergeCell ref="B58:E58"/>
    <mergeCell ref="J35:L35"/>
    <mergeCell ref="J36:L36"/>
    <mergeCell ref="J37:L37"/>
    <mergeCell ref="Q2:AC3"/>
    <mergeCell ref="J34:L34"/>
    <mergeCell ref="J5:L5"/>
    <mergeCell ref="N5:O5"/>
    <mergeCell ref="J6:L6"/>
    <mergeCell ref="N6:O6"/>
    <mergeCell ref="J7:L7"/>
    <mergeCell ref="N7:O7"/>
    <mergeCell ref="J13:L13"/>
    <mergeCell ref="J14:L14"/>
    <mergeCell ref="J8:L8"/>
    <mergeCell ref="J9:L9"/>
    <mergeCell ref="J10:L10"/>
    <mergeCell ref="J11:L11"/>
    <mergeCell ref="J12:L12"/>
    <mergeCell ref="B2:O3"/>
  </mergeCells>
  <conditionalFormatting sqref="J6:L17">
    <cfRule type="cellIs" dxfId="2" priority="3" operator="equal">
      <formula>$C$28</formula>
    </cfRule>
  </conditionalFormatting>
  <conditionalFormatting sqref="N7:O7">
    <cfRule type="containsText" dxfId="1" priority="1" operator="containsText" text="SAFE">
      <formula>NOT(ISERROR(SEARCH("SAFE",N7)))</formula>
    </cfRule>
    <cfRule type="containsText" dxfId="0" priority="2" operator="containsText" text="ERROR">
      <formula>NOT(ISERROR(SEARCH("ERROR",N7)))</formula>
    </cfRule>
  </conditionalFormatting>
  <pageMargins left="1" right="0" top="0.5" bottom="0.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39996-7093-462C-9F95-74469E7ED05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Closing Schedule</vt:lpstr>
      <vt:lpstr>Sheet1</vt:lpstr>
      <vt:lpstr>holidays</vt:lpstr>
      <vt:lpstr>'Closing Schedule'!Print_Area</vt:lpstr>
    </vt:vector>
  </TitlesOfParts>
  <Company>Texas Water Development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 Larsen</dc:creator>
  <cp:lastModifiedBy>Racquel McCoy</cp:lastModifiedBy>
  <cp:lastPrinted>2021-04-06T18:06:59Z</cp:lastPrinted>
  <dcterms:created xsi:type="dcterms:W3CDTF">2015-08-24T19:27:26Z</dcterms:created>
  <dcterms:modified xsi:type="dcterms:W3CDTF">2024-08-22T18:57:25Z</dcterms:modified>
</cp:coreProperties>
</file>