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<sst xmlns="http://schemas.openxmlformats.org/spreadsheetml/2006/main" count="41" uniqueCount="28">
  <si>
    <t xml:space="preserve">Area of Hole </t>
  </si>
  <si>
    <t>Length of break</t>
  </si>
  <si>
    <t>Width of break</t>
  </si>
  <si>
    <t>in feet</t>
  </si>
  <si>
    <t>PSI</t>
  </si>
  <si>
    <t>sq. ft.</t>
  </si>
  <si>
    <t>in inches</t>
  </si>
  <si>
    <t>Rectangular Break</t>
  </si>
  <si>
    <t xml:space="preserve">GPM </t>
  </si>
  <si>
    <t>water loss</t>
  </si>
  <si>
    <t>Total Loss</t>
  </si>
  <si>
    <t>Leak Time</t>
  </si>
  <si>
    <t>in hours</t>
  </si>
  <si>
    <t>Pipe Size (Dia.)</t>
  </si>
  <si>
    <t>Width of Break</t>
  </si>
  <si>
    <t>Area of Hole</t>
  </si>
  <si>
    <t>GPM</t>
  </si>
  <si>
    <t>Total loss</t>
  </si>
  <si>
    <t>in gals</t>
  </si>
  <si>
    <r>
      <t>Circular Break</t>
    </r>
    <r>
      <rPr>
        <sz val="12"/>
        <rFont val="Arial"/>
        <family val="2"/>
      </rPr>
      <t xml:space="preserve"> </t>
    </r>
  </si>
  <si>
    <t>around whole pipe</t>
  </si>
  <si>
    <t>width of break</t>
  </si>
  <si>
    <t>pipe diameter</t>
  </si>
  <si>
    <t>Hole in Pipe</t>
  </si>
  <si>
    <t>Dia. Of Hole</t>
  </si>
  <si>
    <t>area of hole</t>
  </si>
  <si>
    <t>diameter of hole</t>
  </si>
  <si>
    <t>Long Break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</si>
</sst>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sz val="24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0" fillId="5" borderId="0" xfId="0" applyFill="1" applyAlignment="1">
      <alignment/>
    </xf>
    <xf numFmtId="0" fontId="0" fillId="2" borderId="1" xfId="0" applyFill="1" applyBorder="1" applyAlignment="1">
      <alignment/>
    </xf>
    <xf numFmtId="0" fontId="3" fillId="0" borderId="0" xfId="0" applyFont="1" applyAlignment="1">
      <alignment horizontal="center"/>
    </xf>
    <xf numFmtId="0" fontId="3" fillId="4" borderId="1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5" borderId="2" xfId="0" applyFill="1" applyBorder="1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4" borderId="1" xfId="0" applyFill="1" applyBorder="1" applyAlignment="1">
      <alignment horizontal="center"/>
    </xf>
    <xf numFmtId="0" fontId="3" fillId="6" borderId="1" xfId="0" applyFont="1" applyFill="1" applyBorder="1" applyAlignment="1" applyProtection="1">
      <alignment horizontal="center"/>
      <protection locked="0"/>
    </xf>
    <xf numFmtId="0" fontId="3" fillId="7" borderId="1" xfId="0" applyFont="1" applyFill="1" applyBorder="1" applyAlignment="1" applyProtection="1">
      <alignment horizontal="center"/>
      <protection locked="0"/>
    </xf>
    <xf numFmtId="0" fontId="0" fillId="8" borderId="1" xfId="0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3" fillId="8" borderId="1" xfId="0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7</xdr:row>
      <xdr:rowOff>95250</xdr:rowOff>
    </xdr:from>
    <xdr:to>
      <xdr:col>2</xdr:col>
      <xdr:colOff>28575</xdr:colOff>
      <xdr:row>11</xdr:row>
      <xdr:rowOff>9525</xdr:rowOff>
    </xdr:to>
    <xdr:sp>
      <xdr:nvSpPr>
        <xdr:cNvPr id="1" name="AutoShape 2"/>
        <xdr:cNvSpPr>
          <a:spLocks/>
        </xdr:cNvSpPr>
      </xdr:nvSpPr>
      <xdr:spPr>
        <a:xfrm rot="5388958">
          <a:off x="581025" y="1504950"/>
          <a:ext cx="2667000" cy="647700"/>
        </a:xfrm>
        <a:prstGeom prst="can">
          <a:avLst>
            <a:gd name="adj" fmla="val -34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1371600</xdr:colOff>
      <xdr:row>8</xdr:row>
      <xdr:rowOff>152400</xdr:rowOff>
    </xdr:from>
    <xdr:to>
      <xdr:col>0</xdr:col>
      <xdr:colOff>2266950</xdr:colOff>
      <xdr:row>9</xdr:row>
      <xdr:rowOff>133350</xdr:rowOff>
    </xdr:to>
    <xdr:sp>
      <xdr:nvSpPr>
        <xdr:cNvPr id="2" name="Polygon 4"/>
        <xdr:cNvSpPr>
          <a:spLocks/>
        </xdr:cNvSpPr>
      </xdr:nvSpPr>
      <xdr:spPr>
        <a:xfrm>
          <a:off x="1371600" y="1724025"/>
          <a:ext cx="895350" cy="152400"/>
        </a:xfrm>
        <a:custGeom>
          <a:pathLst>
            <a:path h="16" w="94">
              <a:moveTo>
                <a:pt x="9" y="10"/>
              </a:moveTo>
              <a:cubicBezTo>
                <a:pt x="20" y="9"/>
                <a:pt x="27" y="3"/>
                <a:pt x="38" y="0"/>
              </a:cubicBezTo>
              <a:cubicBezTo>
                <a:pt x="42" y="1"/>
                <a:pt x="48" y="1"/>
                <a:pt x="52" y="3"/>
              </a:cubicBezTo>
              <a:cubicBezTo>
                <a:pt x="55" y="5"/>
                <a:pt x="61" y="9"/>
                <a:pt x="61" y="9"/>
              </a:cubicBezTo>
              <a:cubicBezTo>
                <a:pt x="71" y="8"/>
                <a:pt x="69" y="2"/>
                <a:pt x="78" y="0"/>
              </a:cubicBezTo>
              <a:cubicBezTo>
                <a:pt x="88" y="1"/>
                <a:pt x="87" y="3"/>
                <a:pt x="94" y="7"/>
              </a:cubicBezTo>
              <a:cubicBezTo>
                <a:pt x="94" y="8"/>
                <a:pt x="94" y="10"/>
                <a:pt x="93" y="10"/>
              </a:cubicBezTo>
              <a:cubicBezTo>
                <a:pt x="90" y="10"/>
                <a:pt x="90" y="6"/>
                <a:pt x="87" y="5"/>
              </a:cubicBezTo>
              <a:cubicBezTo>
                <a:pt x="84" y="4"/>
                <a:pt x="80" y="4"/>
                <a:pt x="77" y="4"/>
              </a:cubicBezTo>
              <a:cubicBezTo>
                <a:pt x="70" y="5"/>
                <a:pt x="71" y="9"/>
                <a:pt x="66" y="14"/>
              </a:cubicBezTo>
              <a:cubicBezTo>
                <a:pt x="57" y="13"/>
                <a:pt x="49" y="9"/>
                <a:pt x="40" y="6"/>
              </a:cubicBezTo>
              <a:cubicBezTo>
                <a:pt x="28" y="7"/>
                <a:pt x="28" y="11"/>
                <a:pt x="19" y="13"/>
              </a:cubicBezTo>
              <a:cubicBezTo>
                <a:pt x="14" y="16"/>
                <a:pt x="0" y="15"/>
                <a:pt x="9" y="10"/>
              </a:cubicBez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12</xdr:row>
      <xdr:rowOff>47625</xdr:rowOff>
    </xdr:from>
    <xdr:to>
      <xdr:col>4</xdr:col>
      <xdr:colOff>504825</xdr:colOff>
      <xdr:row>12</xdr:row>
      <xdr:rowOff>200025</xdr:rowOff>
    </xdr:to>
    <xdr:sp>
      <xdr:nvSpPr>
        <xdr:cNvPr id="3" name="AutoShape 6"/>
        <xdr:cNvSpPr>
          <a:spLocks/>
        </xdr:cNvSpPr>
      </xdr:nvSpPr>
      <xdr:spPr>
        <a:xfrm>
          <a:off x="4867275" y="2362200"/>
          <a:ext cx="381000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123825</xdr:colOff>
      <xdr:row>9</xdr:row>
      <xdr:rowOff>47625</xdr:rowOff>
    </xdr:from>
    <xdr:to>
      <xdr:col>4</xdr:col>
      <xdr:colOff>504825</xdr:colOff>
      <xdr:row>9</xdr:row>
      <xdr:rowOff>200025</xdr:rowOff>
    </xdr:to>
    <xdr:sp>
      <xdr:nvSpPr>
        <xdr:cNvPr id="4" name="AutoShape 7"/>
        <xdr:cNvSpPr>
          <a:spLocks/>
        </xdr:cNvSpPr>
      </xdr:nvSpPr>
      <xdr:spPr>
        <a:xfrm>
          <a:off x="4867275" y="1790700"/>
          <a:ext cx="381000" cy="1524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438150</xdr:colOff>
      <xdr:row>21</xdr:row>
      <xdr:rowOff>47625</xdr:rowOff>
    </xdr:from>
    <xdr:to>
      <xdr:col>1</xdr:col>
      <xdr:colOff>495300</xdr:colOff>
      <xdr:row>25</xdr:row>
      <xdr:rowOff>9525</xdr:rowOff>
    </xdr:to>
    <xdr:sp>
      <xdr:nvSpPr>
        <xdr:cNvPr id="5" name="AutoShape 8"/>
        <xdr:cNvSpPr>
          <a:spLocks/>
        </xdr:cNvSpPr>
      </xdr:nvSpPr>
      <xdr:spPr>
        <a:xfrm rot="5388958">
          <a:off x="438150" y="4057650"/>
          <a:ext cx="2667000" cy="647700"/>
        </a:xfrm>
        <a:prstGeom prst="can">
          <a:avLst>
            <a:gd name="adj" fmla="val -34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1657350</xdr:colOff>
      <xdr:row>21</xdr:row>
      <xdr:rowOff>57150</xdr:rowOff>
    </xdr:from>
    <xdr:to>
      <xdr:col>0</xdr:col>
      <xdr:colOff>2047875</xdr:colOff>
      <xdr:row>25</xdr:row>
      <xdr:rowOff>19050</xdr:rowOff>
    </xdr:to>
    <xdr:sp>
      <xdr:nvSpPr>
        <xdr:cNvPr id="6" name="Oval 9"/>
        <xdr:cNvSpPr>
          <a:spLocks/>
        </xdr:cNvSpPr>
      </xdr:nvSpPr>
      <xdr:spPr>
        <a:xfrm>
          <a:off x="1657350" y="4067175"/>
          <a:ext cx="390525" cy="647700"/>
        </a:xfrm>
        <a:prstGeom prst="ellipse">
          <a:avLst/>
        </a:prstGeom>
        <a:solidFill>
          <a:srgbClr val="00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1743075</xdr:colOff>
      <xdr:row>21</xdr:row>
      <xdr:rowOff>57150</xdr:rowOff>
    </xdr:from>
    <xdr:to>
      <xdr:col>0</xdr:col>
      <xdr:colOff>2133600</xdr:colOff>
      <xdr:row>25</xdr:row>
      <xdr:rowOff>19050</xdr:rowOff>
    </xdr:to>
    <xdr:sp>
      <xdr:nvSpPr>
        <xdr:cNvPr id="7" name="Oval 10"/>
        <xdr:cNvSpPr>
          <a:spLocks/>
        </xdr:cNvSpPr>
      </xdr:nvSpPr>
      <xdr:spPr>
        <a:xfrm>
          <a:off x="1743075" y="4067175"/>
          <a:ext cx="390525" cy="647700"/>
        </a:xfrm>
        <a:prstGeom prst="ellipse">
          <a:avLst/>
        </a:prstGeom>
        <a:solidFill>
          <a:srgbClr val="000000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847725</xdr:colOff>
      <xdr:row>23</xdr:row>
      <xdr:rowOff>38100</xdr:rowOff>
    </xdr:from>
    <xdr:to>
      <xdr:col>0</xdr:col>
      <xdr:colOff>1628775</xdr:colOff>
      <xdr:row>25</xdr:row>
      <xdr:rowOff>152400</xdr:rowOff>
    </xdr:to>
    <xdr:sp>
      <xdr:nvSpPr>
        <xdr:cNvPr id="8" name="AutoShape 12"/>
        <xdr:cNvSpPr>
          <a:spLocks/>
        </xdr:cNvSpPr>
      </xdr:nvSpPr>
      <xdr:spPr>
        <a:xfrm rot="10800000" flipV="1">
          <a:off x="847725" y="4391025"/>
          <a:ext cx="781050" cy="457200"/>
        </a:xfrm>
        <a:prstGeom prst="bentConnector3">
          <a:avLst>
            <a:gd name="adj1" fmla="val 960416"/>
            <a:gd name="adj2" fmla="val -208537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171450</xdr:colOff>
      <xdr:row>23</xdr:row>
      <xdr:rowOff>76200</xdr:rowOff>
    </xdr:from>
    <xdr:to>
      <xdr:col>1</xdr:col>
      <xdr:colOff>352425</xdr:colOff>
      <xdr:row>26</xdr:row>
      <xdr:rowOff>76200</xdr:rowOff>
    </xdr:to>
    <xdr:sp>
      <xdr:nvSpPr>
        <xdr:cNvPr id="9" name="AutoShape 13"/>
        <xdr:cNvSpPr>
          <a:spLocks/>
        </xdr:cNvSpPr>
      </xdr:nvSpPr>
      <xdr:spPr>
        <a:xfrm rot="16200000">
          <a:off x="2781300" y="4429125"/>
          <a:ext cx="180975" cy="581025"/>
        </a:xfrm>
        <a:prstGeom prst="bentConnector3">
          <a:avLst>
            <a:gd name="adj1" fmla="val -1643"/>
            <a:gd name="adj2" fmla="val -2768421"/>
            <a:gd name="adj3" fmla="val -47868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85725</xdr:colOff>
      <xdr:row>23</xdr:row>
      <xdr:rowOff>9525</xdr:rowOff>
    </xdr:from>
    <xdr:to>
      <xdr:col>1</xdr:col>
      <xdr:colOff>485775</xdr:colOff>
      <xdr:row>23</xdr:row>
      <xdr:rowOff>9525</xdr:rowOff>
    </xdr:to>
    <xdr:sp>
      <xdr:nvSpPr>
        <xdr:cNvPr id="10" name="Line 14"/>
        <xdr:cNvSpPr>
          <a:spLocks/>
        </xdr:cNvSpPr>
      </xdr:nvSpPr>
      <xdr:spPr>
        <a:xfrm flipH="1">
          <a:off x="2695575" y="4362450"/>
          <a:ext cx="4000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34</xdr:row>
      <xdr:rowOff>104775</xdr:rowOff>
    </xdr:from>
    <xdr:to>
      <xdr:col>1</xdr:col>
      <xdr:colOff>352425</xdr:colOff>
      <xdr:row>38</xdr:row>
      <xdr:rowOff>104775</xdr:rowOff>
    </xdr:to>
    <xdr:sp>
      <xdr:nvSpPr>
        <xdr:cNvPr id="11" name="AutoShape 15"/>
        <xdr:cNvSpPr>
          <a:spLocks/>
        </xdr:cNvSpPr>
      </xdr:nvSpPr>
      <xdr:spPr>
        <a:xfrm rot="5388958">
          <a:off x="295275" y="6534150"/>
          <a:ext cx="2667000" cy="742950"/>
        </a:xfrm>
        <a:prstGeom prst="can">
          <a:avLst>
            <a:gd name="adj" fmla="val -3469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1838325</xdr:colOff>
      <xdr:row>35</xdr:row>
      <xdr:rowOff>104775</xdr:rowOff>
    </xdr:from>
    <xdr:to>
      <xdr:col>0</xdr:col>
      <xdr:colOff>2066925</xdr:colOff>
      <xdr:row>37</xdr:row>
      <xdr:rowOff>9525</xdr:rowOff>
    </xdr:to>
    <xdr:sp>
      <xdr:nvSpPr>
        <xdr:cNvPr id="12" name="Oval 16"/>
        <xdr:cNvSpPr>
          <a:spLocks/>
        </xdr:cNvSpPr>
      </xdr:nvSpPr>
      <xdr:spPr>
        <a:xfrm>
          <a:off x="1838325" y="6705600"/>
          <a:ext cx="228600" cy="2762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990600</xdr:colOff>
      <xdr:row>36</xdr:row>
      <xdr:rowOff>104775</xdr:rowOff>
    </xdr:from>
    <xdr:to>
      <xdr:col>0</xdr:col>
      <xdr:colOff>1714500</xdr:colOff>
      <xdr:row>39</xdr:row>
      <xdr:rowOff>104775</xdr:rowOff>
    </xdr:to>
    <xdr:sp>
      <xdr:nvSpPr>
        <xdr:cNvPr id="13" name="AutoShape 18"/>
        <xdr:cNvSpPr>
          <a:spLocks/>
        </xdr:cNvSpPr>
      </xdr:nvSpPr>
      <xdr:spPr>
        <a:xfrm flipV="1">
          <a:off x="990600" y="6905625"/>
          <a:ext cx="723900" cy="542925"/>
        </a:xfrm>
        <a:prstGeom prst="curvedConnector3">
          <a:avLst>
            <a:gd name="adj1" fmla="val -1319"/>
            <a:gd name="adj2" fmla="val 1457018"/>
            <a:gd name="adj3" fmla="val -18947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selection activeCell="E8" sqref="E8"/>
    </sheetView>
  </sheetViews>
  <sheetFormatPr defaultColWidth="9.140625" defaultRowHeight="12.75"/>
  <cols>
    <col min="1" max="1" width="39.140625" style="0" bestFit="1" customWidth="1"/>
    <col min="3" max="3" width="13.7109375" style="0" bestFit="1" customWidth="1"/>
    <col min="6" max="6" width="11.7109375" style="0" bestFit="1" customWidth="1"/>
  </cols>
  <sheetData>
    <row r="1" spans="1:6" ht="30.75" thickBot="1">
      <c r="A1" s="5" t="s">
        <v>7</v>
      </c>
      <c r="F1" s="1"/>
    </row>
    <row r="2" spans="1:7" ht="13.5" thickBot="1">
      <c r="A2" s="2" t="s">
        <v>27</v>
      </c>
      <c r="C2" t="s">
        <v>1</v>
      </c>
      <c r="D2" s="22">
        <v>0</v>
      </c>
      <c r="E2" t="s">
        <v>3</v>
      </c>
      <c r="F2" s="2" t="s">
        <v>4</v>
      </c>
      <c r="G2" s="28">
        <v>0</v>
      </c>
    </row>
    <row r="3" spans="4:7" ht="13.5" thickBot="1">
      <c r="D3" s="1"/>
      <c r="G3" s="4">
        <f>SUM(G2*2.3077)</f>
        <v>0</v>
      </c>
    </row>
    <row r="4" spans="3:6" ht="13.5" thickBot="1">
      <c r="C4" t="s">
        <v>2</v>
      </c>
      <c r="D4" s="26">
        <v>0</v>
      </c>
      <c r="E4" t="s">
        <v>6</v>
      </c>
      <c r="F4" s="4">
        <f>SUM(D4/12)</f>
        <v>0</v>
      </c>
    </row>
    <row r="5" ht="13.5" thickBot="1"/>
    <row r="6" spans="3:8" ht="13.5" thickBot="1">
      <c r="C6" t="s">
        <v>11</v>
      </c>
      <c r="D6" s="27">
        <v>0</v>
      </c>
      <c r="E6" t="s">
        <v>12</v>
      </c>
      <c r="F6" t="s">
        <v>0</v>
      </c>
      <c r="G6" s="3">
        <f>SUM(D2*F4)</f>
        <v>0</v>
      </c>
      <c r="H6" t="s">
        <v>5</v>
      </c>
    </row>
    <row r="7" ht="12.75">
      <c r="G7" s="4">
        <f>SUM(G3*64.2)</f>
        <v>0</v>
      </c>
    </row>
    <row r="8" ht="12.75">
      <c r="G8" s="4">
        <f>SQRT(G7)</f>
        <v>0</v>
      </c>
    </row>
    <row r="9" ht="13.5" thickBot="1">
      <c r="G9" s="4">
        <f>SUM(G8*G6*0.7)</f>
        <v>0</v>
      </c>
    </row>
    <row r="10" spans="4:6" ht="18.75" thickBot="1">
      <c r="D10" s="6" t="s">
        <v>8</v>
      </c>
      <c r="F10" s="8">
        <f>SUM(G9*7.48*60)</f>
        <v>0</v>
      </c>
    </row>
    <row r="11" ht="12.75">
      <c r="D11" t="s">
        <v>9</v>
      </c>
    </row>
    <row r="12" ht="13.5" thickBot="1"/>
    <row r="13" spans="4:6" ht="20.25" customHeight="1" thickBot="1">
      <c r="D13" t="s">
        <v>10</v>
      </c>
      <c r="F13" s="7">
        <f>SUM(F10*D6*60)</f>
        <v>0</v>
      </c>
    </row>
    <row r="16" s="9" customFormat="1" ht="3" customHeight="1"/>
    <row r="17" ht="30.75" customHeight="1" thickBot="1">
      <c r="A17" s="15" t="s">
        <v>19</v>
      </c>
    </row>
    <row r="18" spans="1:7" ht="13.5" thickBot="1">
      <c r="A18" s="2" t="s">
        <v>20</v>
      </c>
      <c r="C18" t="s">
        <v>13</v>
      </c>
      <c r="D18" s="22"/>
      <c r="E18" t="s">
        <v>6</v>
      </c>
      <c r="F18" s="4">
        <f>SUM(D18/12)</f>
        <v>0</v>
      </c>
      <c r="G18" s="11"/>
    </row>
    <row r="19" spans="6:7" ht="13.5" thickBot="1">
      <c r="F19" s="4">
        <f>SUM(D20/12)</f>
        <v>0</v>
      </c>
      <c r="G19" s="18">
        <f>SUM(3.1416*F18)</f>
        <v>0</v>
      </c>
    </row>
    <row r="20" spans="3:8" ht="13.5" thickBot="1">
      <c r="C20" t="s">
        <v>14</v>
      </c>
      <c r="D20" s="23"/>
      <c r="E20" t="s">
        <v>6</v>
      </c>
      <c r="F20" t="s">
        <v>15</v>
      </c>
      <c r="G20" s="10">
        <f>SUM(G19*F19)</f>
        <v>0</v>
      </c>
      <c r="H20" t="s">
        <v>5</v>
      </c>
    </row>
    <row r="21" ht="13.5" thickBot="1"/>
    <row r="22" spans="3:5" ht="13.5" thickBot="1">
      <c r="C22" s="2" t="s">
        <v>11</v>
      </c>
      <c r="D22" s="24"/>
      <c r="E22" t="s">
        <v>12</v>
      </c>
    </row>
    <row r="23" ht="13.5" thickBot="1"/>
    <row r="24" spans="3:6" ht="13.5" thickBot="1">
      <c r="C24" s="2" t="s">
        <v>4</v>
      </c>
      <c r="D24" s="25"/>
      <c r="F24" s="18">
        <f>SUM(D24*2.308*64.4)</f>
        <v>0</v>
      </c>
    </row>
    <row r="25" ht="13.5" thickBot="1">
      <c r="F25" s="4">
        <f>SQRT(F24)</f>
        <v>0</v>
      </c>
    </row>
    <row r="26" spans="1:4" ht="18.75" thickBot="1">
      <c r="A26" t="s">
        <v>21</v>
      </c>
      <c r="C26" s="13" t="s">
        <v>16</v>
      </c>
      <c r="D26" s="12">
        <f>SUM(0.7*G20*F25*7.48*60)</f>
        <v>0</v>
      </c>
    </row>
    <row r="27" ht="13.5" thickBot="1">
      <c r="A27" s="16" t="s">
        <v>22</v>
      </c>
    </row>
    <row r="28" spans="3:4" ht="18.75" thickBot="1">
      <c r="C28" s="13" t="s">
        <v>17</v>
      </c>
      <c r="D28" s="14">
        <f>SUM(D26*60*D22)</f>
        <v>0</v>
      </c>
    </row>
    <row r="29" ht="12.75">
      <c r="C29" s="2" t="s">
        <v>18</v>
      </c>
    </row>
    <row r="30" s="17" customFormat="1" ht="2.25" customHeight="1" thickBot="1"/>
    <row r="31" ht="25.5" customHeight="1" thickBot="1">
      <c r="A31" s="19" t="s">
        <v>23</v>
      </c>
    </row>
    <row r="32" spans="3:7" ht="15.75" thickBot="1">
      <c r="C32" s="20" t="s">
        <v>24</v>
      </c>
      <c r="D32" s="26"/>
      <c r="E32" t="s">
        <v>6</v>
      </c>
      <c r="F32" s="4">
        <f>SUM(D32/12)</f>
        <v>0</v>
      </c>
      <c r="G32" s="4">
        <f>SUMSQ(F32)</f>
        <v>0</v>
      </c>
    </row>
    <row r="33" spans="6:7" ht="13.5" thickBot="1">
      <c r="F33" t="s">
        <v>25</v>
      </c>
      <c r="G33" s="10">
        <f>SUM(G32*0.785)</f>
        <v>0</v>
      </c>
    </row>
    <row r="34" spans="3:6" ht="15.75" thickBot="1">
      <c r="C34" s="20" t="s">
        <v>11</v>
      </c>
      <c r="D34" s="24"/>
      <c r="E34" t="s">
        <v>12</v>
      </c>
      <c r="F34" s="4">
        <f>SUM(D36*2.308)</f>
        <v>0</v>
      </c>
    </row>
    <row r="35" ht="13.5" thickBot="1">
      <c r="F35" s="4">
        <f>SUM(F34*64.4)</f>
        <v>0</v>
      </c>
    </row>
    <row r="36" spans="3:6" ht="15.75" thickBot="1">
      <c r="C36" s="20" t="s">
        <v>4</v>
      </c>
      <c r="D36" s="25"/>
      <c r="F36" s="4">
        <f>SQRT(F35)</f>
        <v>0</v>
      </c>
    </row>
    <row r="37" ht="13.5" thickBot="1"/>
    <row r="38" spans="3:4" ht="15.75" thickBot="1">
      <c r="C38" s="20" t="s">
        <v>16</v>
      </c>
      <c r="D38" s="21">
        <f>SUM(G33*F36*0.7*7.48*60)</f>
        <v>0</v>
      </c>
    </row>
    <row r="39" ht="13.5" thickBot="1"/>
    <row r="40" spans="1:4" ht="15.75" thickBot="1">
      <c r="A40" t="s">
        <v>26</v>
      </c>
      <c r="C40" s="20" t="s">
        <v>10</v>
      </c>
      <c r="D40" s="14">
        <f>SUM(D38*D34*60)</f>
        <v>0</v>
      </c>
    </row>
    <row r="41" ht="12.75">
      <c r="C41" s="2" t="s">
        <v>18</v>
      </c>
    </row>
  </sheetData>
  <sheetProtection password="EF58" sheet="1" objects="1" scenarios="1"/>
  <printOptions/>
  <pageMargins left="0.75" right="0.75" top="1" bottom="1" header="0.5" footer="0.5"/>
  <pageSetup horizontalDpi="300" verticalDpi="300" orientation="portrait" r:id="rId2"/>
  <headerFooter alignWithMargins="0">
    <oddHeader>&amp;C&amp;14Austin Water Utility Water Loss Calculator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Austin, W&amp;WW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K. Barker</dc:creator>
  <cp:keywords/>
  <dc:description/>
  <cp:lastModifiedBy>greggt</cp:lastModifiedBy>
  <dcterms:created xsi:type="dcterms:W3CDTF">2000-07-26T21:14:31Z</dcterms:created>
  <dcterms:modified xsi:type="dcterms:W3CDTF">2005-02-10T15:26:22Z</dcterms:modified>
  <cp:category/>
  <cp:version/>
  <cp:contentType/>
  <cp:contentStatus/>
</cp:coreProperties>
</file>